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81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<sst xmlns="http://schemas.openxmlformats.org/spreadsheetml/2006/main" count="1587" uniqueCount="596">
  <si>
    <t>ASPE10</t>
  </si>
  <si>
    <t>S</t>
  </si>
  <si>
    <t>Soupis prací objektu</t>
  </si>
  <si>
    <t xml:space="preserve">Stavba: </t>
  </si>
  <si>
    <t>III/42115</t>
  </si>
  <si>
    <t>Most přes dálnici D2 před Rakvicemi, ev.č. 42115-0a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</si>
  <si>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</si>
  <si>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</si>
  <si>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</si>
  <si>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</si>
  <si>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</si>
  <si>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</si>
  <si>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</si>
  <si>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</si>
  <si>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</si>
  <si>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</si>
  <si>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</si>
  <si>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</si>
  <si>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</si>
  <si>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</si>
  <si>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</si>
  <si>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</si>
  <si>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</si>
  <si>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</si>
  <si>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</si>
  <si>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</si>
  <si>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</si>
  <si>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</si>
  <si>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</si>
  <si>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</si>
  <si>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</si>
  <si>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</si>
  <si>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</si>
  <si>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</si>
  <si>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</si>
  <si>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</si>
  <si>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</si>
  <si>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</si>
  <si>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</si>
  <si>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</si>
  <si>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</si>
  <si>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</si>
  <si>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</si>
  <si>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</si>
  <si>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</si>
  <si>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</si>
  <si>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</si>
  <si>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</si>
  <si>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</si>
  <si>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</si>
  <si>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</si>
  <si>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</si>
  <si>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</si>
  <si>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</si>
  <si>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</si>
  <si>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</si>
  <si>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</si>
  <si>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</si>
  <si>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</si>
  <si>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</si>
  <si>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</si>
  <si>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</si>
  <si>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</si>
  <si>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</si>
  <si>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</si>
  <si>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</si>
  <si>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</si>
  <si>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</si>
  <si>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</si>
  <si>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</si>
  <si>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</si>
  <si>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</si>
  <si>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</si>
  <si>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</si>
  <si>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</si>
  <si>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 - popsáno v projektové dokumentaci</t>
  </si>
  <si>
    <t>včetně výpočtu zatížitelnosti mostu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</si>
  <si>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</si>
  <si>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</si>
  <si>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</si>
  <si>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</si>
  <si>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</si>
  <si>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</si>
  <si>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</si>
  <si>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</si>
  <si>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</si>
  <si>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181</t>
  </si>
  <si>
    <t>Přechodné dopravní značení</t>
  </si>
  <si>
    <t>Ostatní konstrukce a práce</t>
  </si>
  <si>
    <t>02720</t>
  </si>
  <si>
    <t>POMOC PRÁCE ZŘÍZ NEBO ZAJIŠŤ REGULACI A OCHRANU DOPRAVY</t>
  </si>
  <si>
    <t>Přechodná úprava dopravního značení a objízdných tras, vč. údržb y a úprav během stavebních prací v souladu s TP66-II vydání "Zásady pro označování pracovních míst na PK a s platnými předpisy pro navhování DZ na PK vč. vyhlášky č. 294/2015Sb.  
Stávající DZ svislé se pro potřeby PDZ zachovají a dle potřeby zakryjí, upraví nebo doplní. Přechodné SDZ (značky, směrové desky, závory, semaforová souprava, světla) se umístí na nosičích a podkladních deskách vč. nutných přesunů dle jednotlivých fází (etap) výstavby, dodávky, montáže, demontáž.   
Vše v režii zhotovitele</t>
  </si>
  <si>
    <t>zahrnuje veškeré náklady spojené s objednatelem požadovanými zařízeními</t>
  </si>
  <si>
    <t>02721</t>
  </si>
  <si>
    <t>PROVIZORNÍ DOPRAVNÍ ZNAČENÍ - DÁLNICE</t>
  </si>
  <si>
    <t>provizorní značení na dálnici pro oba směry shodné řešení, pro montáž ochranných lávek DK230, DK 240 a DK 250  
provizorní dopravní značení na dálnici D2 pro oba směry shodné řešení 
vč. bet. svodidel  úroven zádrže H2 vč. prací - dovoz, montáž, demontáž, pronájem 
viz příloha SO181_03 - Označení pracovního místa na D2</t>
  </si>
  <si>
    <t>SO 201</t>
  </si>
  <si>
    <t>Most ev.č. 42115-0a</t>
  </si>
  <si>
    <t>014102</t>
  </si>
  <si>
    <t>POPLATKY ZA SKLÁDKU - ŽIVICE</t>
  </si>
  <si>
    <t>T</t>
  </si>
  <si>
    <t>živice suť 2,4 t/m3</t>
  </si>
  <si>
    <t>chodník v tl. 40mm  2*0,95*69*0,04*2,4=12,586 [A]</t>
  </si>
  <si>
    <t>zahrnuje veškeré poplatky provozovateli skládky související s uložením odpadu na skládce.</t>
  </si>
  <si>
    <t>014112</t>
  </si>
  <si>
    <t>POPLATKY ZA SKLÁDKU - BETON</t>
  </si>
  <si>
    <t>betonová suť 2,2 t/m3  
železobetonová suť 2,5 t/m3</t>
  </si>
  <si>
    <t>chodník 2*1,25*0,07*62,0*2,2=23,870 [A] 
spádový beton 7,0*(0,06+0,14)/2*62,0*2,2=95,480 [B] 
chodník v tl. 15cm 4*3,5*1,25*0,15*2,2 =5,775 [C] 
římsy (1,15*0,26+0,1*0,5)*2*62,0*2,5=108,190 [D] 
bet. žlab 0,1*113,3*0,25*2,2=6,232 [E] 
Celkem: A+B+C+D+E=239,547 [F]</t>
  </si>
  <si>
    <t>014122</t>
  </si>
  <si>
    <t>POPLATKY ZA SKLÁDKU - ZEMINA A KAMENÍ</t>
  </si>
  <si>
    <t>hmotnost suti 1,9 t/m3</t>
  </si>
  <si>
    <t>(4,2+54,758)*1,9=112,020 [A]</t>
  </si>
  <si>
    <t>014211</t>
  </si>
  <si>
    <t>POPLATKY ZA ZEMNÍK - ZEMINA VHODNÁ K OSETÍ</t>
  </si>
  <si>
    <t>M3</t>
  </si>
  <si>
    <t>nákup zeminy vhodné k osetí</t>
  </si>
  <si>
    <t>140*0,1=14,000 [A]</t>
  </si>
  <si>
    <t>zahrnuje veškeré poplatky majiteli zemníku související s nákupem zeminy (nikoliv s otvírkou zemníku)</t>
  </si>
  <si>
    <t>014132</t>
  </si>
  <si>
    <t>POPLATKY ZA SKLÁDKU TYP S-NO (NEBEZPEČNÝ ODPAD)</t>
  </si>
  <si>
    <t>mostní izolace, odhad 7,42 kg/m2</t>
  </si>
  <si>
    <t>9,0*62,0*0,00742=4,140 [A]</t>
  </si>
  <si>
    <t>Zemní práce</t>
  </si>
  <si>
    <t>11201</t>
  </si>
  <si>
    <t>KÁCENÍ STROMŮ D KMENE DO 0,5M S ODSTRANĚNÍM PAŘEZŮ</t>
  </si>
  <si>
    <t>KUS</t>
  </si>
  <si>
    <t>odstranění náletové dřeviny, likvidace a odvoz na skládku v režii zhotovitele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</si>
  <si>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</si>
  <si>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7</t>
  </si>
  <si>
    <t>11315</t>
  </si>
  <si>
    <t>ODSTRANĚNÍ KRYTU ZPEVNĚNÝCH PLOCH Z BETONU</t>
  </si>
  <si>
    <t>odstranění betonových podkladních vrstev chodníku a vozovky na mostě s naložením   
odvozová vzdálenost v režii zhotovitele</t>
  </si>
  <si>
    <t>chodník, podkladní vrstvy na mostě 2*1,25*0,07*62,0=10,850 [A] 
chodník v tl. 15cmna předpolích mostu 4*3,5*1,25*0,15 =2,625 [B] 
Celkem: A+B=13,475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</si>
  <si>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</si>
  <si>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</si>
  <si>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11332</t>
  </si>
  <si>
    <t>ODSTRANĚNÍ PODKLADŮ ZPEVNĚNÝCH PLOCH Z KAMENIVA NESTMELENÉHO</t>
  </si>
  <si>
    <t>odstranění podkladních vrstev chodníku ze štěrku v tl. 20cm s naložením  
odvozová vzdálenost v režii zhotovitele</t>
  </si>
  <si>
    <t>4*3,5*1,5*0,2=4,200 [A]</t>
  </si>
  <si>
    <t>11333</t>
  </si>
  <si>
    <t>ODSTRANĚNÍ PODKLADU ZPEVNĚNÝCH PLOCH S ASFALT POJIVEM</t>
  </si>
  <si>
    <t>odstranění asfaltového betonu chodníku na mostě v tl. 40mm s naložením   
odvozná vzdálenost v režii zhtovitele</t>
  </si>
  <si>
    <t>chodník v tl. 40mm  2*0,95*69*0,04=5,244 [A]</t>
  </si>
  <si>
    <t>11353</t>
  </si>
  <si>
    <t>ODSTRANĚNÍ CHODNÍKOVÝCH KAMENNÝCH OBRUBNÍKŮ</t>
  </si>
  <si>
    <t>M</t>
  </si>
  <si>
    <t>odstranění kamenných obrub 250 x 200 s očištěním, naložením a odvozem do 20 km, úložiště SÚS Břeclav, hmotnost očištěné obruby 0,125 t/m</t>
  </si>
  <si>
    <t>2*(1,5+69+1,5)=144,000 [A]</t>
  </si>
  <si>
    <t>Položka zahrnuje veškerou manipulaci s vybouranou sutí a s vybouranými hmotami vč. uložení na skládku SÚS</t>
  </si>
  <si>
    <t>11</t>
  </si>
  <si>
    <t>11372</t>
  </si>
  <si>
    <t>FRÉZOVÁNÍ ZPEVNĚNÝCH PLOCH ASFALTOVÝCH</t>
  </si>
  <si>
    <t>frézování vozovky s naložením na dopravní prostředek, odvoz na skládku  
odvozná vzdálenost a likvidace v režii zhotovitele,</t>
  </si>
  <si>
    <t>obrus a ložná v celé délce úpravy  6,5*100*0,1=65,000 [A] 
podkladní vrstvy v předpolí mostu 6,5*2*19*0,05=12,350 [B] 
v místě přechodové desky  6,5*2*3,0*0,25=9,750 [C] 
Celkem: A+B+C=87,100 [D]</t>
  </si>
  <si>
    <t>Položka zahrnuje veškerou manipulaci s vybouranou sutí a s vybouranými hmotami vč. uložení na skládku. Nezahrnuje poplatek za skládku,</t>
  </si>
  <si>
    <t>12110</t>
  </si>
  <si>
    <t>SEJMUTÍ ORNICE NEBO LESNÍ PŮDY</t>
  </si>
  <si>
    <t>sejmutí ornice v tl. 15cm s uložením v místě pro zpětné rozprostření</t>
  </si>
  <si>
    <t>(1,0*(18,1+18,6)+0,5*2*3,1)*0,15=5,970 [A]</t>
  </si>
  <si>
    <t>položka zahrnuje sejmutí ornice bez ohledu na tloušťku vrstvy a její vodorovnou dopravu  
nezahrnuje uložení na trvalou skládku</t>
  </si>
  <si>
    <t>13</t>
  </si>
  <si>
    <t>12273</t>
  </si>
  <si>
    <t>ODKOPÁVKY A PROKOPÁVKY OBECNÉ TŘ. I</t>
  </si>
  <si>
    <t>odkopávky s naložením na dopravní prostředek  
odvozová vzdálenost v režii zhotovitele</t>
  </si>
  <si>
    <t>pro rozšíření komunikace 4*12,0*(0,2*0,6+0,2*0,85)=13,920 [A] 
pod zpevněním za koncem říms  2*0,4*((0,9+1,35)/2*3,5+(1,1+2,55)/2*3,5)=8,260 [B] 
podél křídel  4*0,4*0,5*3,1=2,480 [C] 
pod revizním schodištěm  0,55*(1,35+2,0)/2*(15,0+15,5)=28,098 [D] 
trativod za koncem křídla  4*0,5*0,5*2,0=2,000 [E] 
Celkem: A+B+C+D+E=54,758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</si>
  <si>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</si>
  <si>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</si>
  <si>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</si>
  <si>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naložení a dovoz vhodné zeminy k osetí  
dovozová vzdálenost v režii zhotovitele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</si>
  <si>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</si>
  <si>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17120</t>
  </si>
  <si>
    <t>ULOŽENÍ SYPANINY DO NÁSYPŮ A NA SKLÁDKY BEZ ZHUTNĚNÍ</t>
  </si>
  <si>
    <t>uložení zeminy pro osetí v místě stavby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</si>
  <si>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</si>
  <si>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</si>
  <si>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17390</t>
  </si>
  <si>
    <t>ZEMNÍ KRAJNICE A DOSYPÁVKY Z JINÝCH MATERIÁLŮ</t>
  </si>
  <si>
    <t>nezpevněná krajnice v tl. 25cm, z asf. recyklátu</t>
  </si>
  <si>
    <t>82,5*0,25=20,625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</si>
  <si>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</si>
  <si>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</si>
  <si>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</si>
  <si>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</si>
  <si>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zásyp ze ŠDa fr. 0/32 pod revizním schodiště</t>
  </si>
  <si>
    <t>(15,0+15,5)*(0,1*1,35+0,5*0,5/2)=7,930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</si>
  <si>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</si>
  <si>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18221</t>
  </si>
  <si>
    <t>ROZPROSTŘENÍ ORNICE VE SVAHU V TL DO 0,10M</t>
  </si>
  <si>
    <t>M2</t>
  </si>
  <si>
    <t>ohumusování přilehlých ploch a svahů v tl. 10cm</t>
  </si>
  <si>
    <t>4*35=140,000 [A]</t>
  </si>
  <si>
    <t>položka zahrnuje:  
nutné přemístění ornice z dočasných skládek vzdálených do 50m  
rozprostření ornice v předepsané tloušťce ve svahu přes 1:5</t>
  </si>
  <si>
    <t>19</t>
  </si>
  <si>
    <t>18222</t>
  </si>
  <si>
    <t>ROZPROSTŘENÍ ORNICE VE SVAHU V TL DO 0,15M</t>
  </si>
  <si>
    <t>rozprostření ornice v tl. 15cm, využití původního materiálu uloženého na deponii v místě stavby</t>
  </si>
  <si>
    <t>1,0*(18,1+18,6)+0,5*2*3,1=39,800 [A]</t>
  </si>
  <si>
    <t>20</t>
  </si>
  <si>
    <t>18241</t>
  </si>
  <si>
    <t>ZALOŽENÍ TRÁVNÍKU RUČNÍM VÝSEVEM</t>
  </si>
  <si>
    <t>osetí ohumusovaných ploch vč. dodávky travního semene a zalévání po dobu výstavby</t>
  </si>
  <si>
    <t>Zahrnuje dodání předepsané travní směsi, její výsev na ornici, zalévání, první pokosení, to vše bez ohledu na sklon terénu</t>
  </si>
  <si>
    <t>Základy</t>
  </si>
  <si>
    <t>21</t>
  </si>
  <si>
    <t>21197</t>
  </si>
  <si>
    <t>OPLÁŠTĚNÍ ODVODŇOVACÍCH ŽEBER Z GEOTEXTILIE</t>
  </si>
  <si>
    <t>opláštění trativodu geotextilií 300 g/m2 ve dvou vrstvách</t>
  </si>
  <si>
    <t>2*3,14*0,15*8=7,536 [A]</t>
  </si>
  <si>
    <t>položka zahrnuje dodávku předepsané geotextilie, mimostaveništní a vnitrostaveništní dopravu a její uložení včetně potřebných přesahů (nezapočítávají se do výměry)</t>
  </si>
  <si>
    <t>22</t>
  </si>
  <si>
    <t>21203</t>
  </si>
  <si>
    <t>TRATIVODY KOMPLET Z TRUB NEKOV DN DO 150MM</t>
  </si>
  <si>
    <t>drenážní potrubí DN 150mm vč. obsypu kamenivem fr. 18/36</t>
  </si>
  <si>
    <t>4*2,0=8,000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</si>
  <si>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</si>
  <si>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23</t>
  </si>
  <si>
    <t>21461C</t>
  </si>
  <si>
    <t>SEPARAČNÍ GEOTEXTILIE DO 300G/M2</t>
  </si>
  <si>
    <t>ochrana izolace na přechodové desce z geotextílie ve dvou vrstvách, 300 g/m2</t>
  </si>
  <si>
    <t>2*6,6*1,5*2=39,600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</si>
  <si>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</si>
  <si>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24</t>
  </si>
  <si>
    <t>261915</t>
  </si>
  <si>
    <t>VRTY PRO KOTVENÍ A INJEKTÁŽ TŘ V A VI NA POVRCHU D DO 50MM</t>
  </si>
  <si>
    <t>vrty pro odvodňovací trubičky komor nosníků prům. 50mm dl. 200mm</t>
  </si>
  <si>
    <t>16*0,2=3,200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</si>
  <si>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</si>
  <si>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25</t>
  </si>
  <si>
    <t>285392</t>
  </si>
  <si>
    <t>DODATEČNÉ KOTVENÍ VLEPENÍM BETONÁŘSKÉ VÝZTUŽE D DO 16MM DO VRTŮ</t>
  </si>
  <si>
    <t>spřahovací trny prům. 16mm dl. 0,6m vč. vrtání 140mm prům. 20 mm a chemické kotvy</t>
  </si>
  <si>
    <t>16*124=1 984,000 [A]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</si>
  <si>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</si>
  <si>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27</t>
  </si>
  <si>
    <t>31717</t>
  </si>
  <si>
    <t>KOVOVÉ KONSTRUKCE PRO KOTVENÍ ŘÍMSY</t>
  </si>
  <si>
    <t>KG</t>
  </si>
  <si>
    <t>kotvy říms M24 délka 230mm vzdálenost á 1m, vč. podložky a matice, PKO a kotvení  
zahrnuje vrty i zálivku  
hmotnost kotvy 6 kg</t>
  </si>
  <si>
    <t>124*6=744,000 [A]</t>
  </si>
  <si>
    <t>Položka zahrnuje dodávku (výrobu) kotevního prvku předepsaného tvaru a jeho osazení do předepsané polohy včetně nezbytných prací (vrty, zálivky apod.)</t>
  </si>
  <si>
    <t>Svislé konstrukce</t>
  </si>
  <si>
    <t>26</t>
  </si>
  <si>
    <t>317126</t>
  </si>
  <si>
    <t>ŘÍMSY Z DÍLCŮ ŽELEZOBETONOVÝCH DO C40/50</t>
  </si>
  <si>
    <t>lícní římsové prefabrikáty z C35/45-XF4, XC4, XD3</t>
  </si>
  <si>
    <t>2,0*0,6*0,12*62=8,928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</si>
  <si>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</si>
  <si>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28</t>
  </si>
  <si>
    <t>317325</t>
  </si>
  <si>
    <t>ŘÍMSY ZE ŽELEZOBETONU DO C30/37</t>
  </si>
  <si>
    <t>monolitické římsy z železobetonu C30/37-XF4, XC4, XD3 vč. bednění a jeho odstranění, povrchové striáže  
zahrnuje distanční betonová tělíska</t>
  </si>
  <si>
    <t>2*0,7*0,25*62,0=21,700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</si>
  <si>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</si>
  <si>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29</t>
  </si>
  <si>
    <t>317365</t>
  </si>
  <si>
    <t>VÝZTUŽ ŘÍMS Z OCELI 10505, B500B</t>
  </si>
  <si>
    <t>výztuž říms ocelí B500B</t>
  </si>
  <si>
    <t>21,7*0,22=4,774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</si>
  <si>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</si>
  <si>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</si>
  <si>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30</t>
  </si>
  <si>
    <t>421325</t>
  </si>
  <si>
    <t>MOSTNÍ NOSNÉ DESKOVÉ KONSTRUKCE ZE ŽELEZOBETONU C30/37</t>
  </si>
  <si>
    <t>železobetonová nosná konstrukce z betonu C30/37 XF3 vč. bednění a jeho odstranění  
zahrnuje i nadbetonávky křídel a úpravy konce přechodových desek</t>
  </si>
  <si>
    <t>1,75*62,0=108,500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</si>
  <si>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</si>
  <si>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</si>
  <si>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421365</t>
  </si>
  <si>
    <t>VÝZTUŽ MOSTNÍ DESKOVÉ KONSTRUKCE Z OCELI 10505, B500B</t>
  </si>
  <si>
    <t>výztuž nosné konstrukce mostu z B500 B</t>
  </si>
  <si>
    <t>108,5*0,14=15,190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</si>
  <si>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</si>
  <si>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32</t>
  </si>
  <si>
    <t>431125</t>
  </si>
  <si>
    <t>SCHODIŠŤ KONSTR Z DÍLCŮ ŽELEZOBETON DO C30/37 (B37)</t>
  </si>
  <si>
    <t>schdoišťové prefabrikované stupně z C30/37-XF4 rozměr 750x500x160mm</t>
  </si>
  <si>
    <t>0,750*0,500*0,160*(42+41)=4,980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</si>
  <si>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</si>
  <si>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</t>
  </si>
  <si>
    <t>45131</t>
  </si>
  <si>
    <t>PODKL A VÝPLŇ VRSTVY Z PROST BET</t>
  </si>
  <si>
    <t>podkladní beton pod dlažbu z lomového kamene v tl. 15cm</t>
  </si>
  <si>
    <t>37,48*0,15=5,622 [A]</t>
  </si>
  <si>
    <t>34</t>
  </si>
  <si>
    <t>451314</t>
  </si>
  <si>
    <t>PODKLADNÍ A VÝPLŇOVÉ VRSTVY Z PROSTÉHO BETONU C25/30</t>
  </si>
  <si>
    <t>dobetonávky a podkladní lože z C20/25n-XF3</t>
  </si>
  <si>
    <t>dobetonávka podél schodiště  2*0,45*0,45*13,4=5,427 [A] 
betonové lože tl. 25cm pod revizní schodiště  1,15*0,25*(15,0+15,5)=8,769 [B] 
Celkem: A+B=14,196 [C]</t>
  </si>
  <si>
    <t>35</t>
  </si>
  <si>
    <t>451315</t>
  </si>
  <si>
    <t>PODKLADNÍ A VÝPLŇOVÉ VRSTVY Z PROSTÉHO BETONU C30/37</t>
  </si>
  <si>
    <t>dobetonováka poškozených částí žlabu z betonu C30/37 XF4 v tl. 25cm</t>
  </si>
  <si>
    <t>0,1*113,3*0,25=2,833 [A]</t>
  </si>
  <si>
    <t>36</t>
  </si>
  <si>
    <t>45160</t>
  </si>
  <si>
    <t>PODKL A VÝPLŇ VRSTVY Z MEZEROVITÉHO BETONU</t>
  </si>
  <si>
    <t>zásypy z mezerovitého beotnu MCB-8</t>
  </si>
  <si>
    <t>nad přechodovou deskou 2*0,3*6,6*(0,6+1,2)/2=3,564 [A] 
v místě rozšíření vozovky  4*12,0*(0,2*0,6+0,2*0,85)=13,920 [B] 
Celkem: A+B=17,484 [C]</t>
  </si>
  <si>
    <t>Položka zahrnuje dodávku mezerovitého betonu a jeho uložení se zhutněním, včetně mimostaveništní a vnitrostaveništní dopravy (rovněž přesuny)</t>
  </si>
  <si>
    <t>37</t>
  </si>
  <si>
    <t>45734</t>
  </si>
  <si>
    <t>VYROVNÁVACÍ A SPÁD BETON ZVLÁŠTNÍ (PLASTBETON)</t>
  </si>
  <si>
    <t>drenážní plastbeton 35x350mm v úžlabí desky</t>
  </si>
  <si>
    <t>2*62,0*0,035*0,35=1,519 [A]</t>
  </si>
  <si>
    <t>položka zahrnuje:  
- dodání zvláštního betonu (plastbetonu) předepsané kvality a jeho rozprostření v předepsané tloušťce a v předepsaném tvaru</t>
  </si>
  <si>
    <t>38</t>
  </si>
  <si>
    <t>46531</t>
  </si>
  <si>
    <t>DLAŽBY Z PROST BETONU</t>
  </si>
  <si>
    <t>oprava dlažby pod mostem - sanace v tl. 50mm kotvená</t>
  </si>
  <si>
    <t>0,1*241,5*0,05=1,208 [A]</t>
  </si>
  <si>
    <t>položka zahrnuje:  
- nutné zemní práce (svahování, úpravu pláně a 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ztížení práce u kabelových a injektážních trubek a ostatních zařízení osazovaných do betonu,  
-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- nezahrnuje podklad pod dlažbu, vykazuje se samostatně položkami SD 45</t>
  </si>
  <si>
    <t>39</t>
  </si>
  <si>
    <t>465512</t>
  </si>
  <si>
    <t>DLAŽBY Z LOMOVÉHO KAMENE NA MC</t>
  </si>
  <si>
    <t>přídlažba podél křídel z lomového kamene tl. 20cm do bet. lože tl. 15cm, vč. vyspárování</t>
  </si>
  <si>
    <t>37,48*0,20=7,496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</si>
  <si>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</si>
  <si>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</si>
  <si>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40</t>
  </si>
  <si>
    <t>572214</t>
  </si>
  <si>
    <t>SPOJOVACÍ POSTŘIK Z MODIFIK EMULZE DO 0,5KG/M2</t>
  </si>
  <si>
    <t>spojovací postřik z modifik. emulze PS-EP 0,25 kg/m2</t>
  </si>
  <si>
    <t>0,25 kg/m2 předpolí  145+155=300,000 [A] 
0,25 kg/m2 na mostě  7,8*58,0*2=904,800 [B] 
Celkem: A+B=1 204,800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</si>
  <si>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</si>
  <si>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41</t>
  </si>
  <si>
    <t>spojovací postřik z modifik. emulze PS-EP 0,4 kg/m2</t>
  </si>
  <si>
    <t>0,40 kg/m2 předpolí  145+155=300,000 [C]</t>
  </si>
  <si>
    <t>42</t>
  </si>
  <si>
    <t>spojovací postřik z modifik. emulze PS-EP 0,5 kg/m2</t>
  </si>
  <si>
    <t>0,50 kg/m2 předpolí  143+153=296,000 [D]</t>
  </si>
  <si>
    <t>43</t>
  </si>
  <si>
    <t>574A34</t>
  </si>
  <si>
    <t>ASFALTOVÝ BETON PRO OBRUSNÉ VRSTVY ACO 11+, 11S TL. 40MM</t>
  </si>
  <si>
    <t>obrusná vrstva z ACO 11+ PMB 25/55-55 v tl. 40mm</t>
  </si>
  <si>
    <t>předpolí  145+155=300,000 [A] 
na mostě  7,8*58,0=452,400 [B] 
Celkem: A+B=752,400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</si>
  <si>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</si>
  <si>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44</t>
  </si>
  <si>
    <t>574C46</t>
  </si>
  <si>
    <t>ASFALTOVÝ BETON PRO LOŽNÍ VRSTVY ACL 16+, 16S TL. 50MM</t>
  </si>
  <si>
    <t>ložná vrstva ACL 16+ PMB 25/55-55 v tl. 5cm</t>
  </si>
  <si>
    <t>předpolí  143+153=296,000 [A] 
na mostě  7,8*58,0=452,400 [B] 
Celkem: A+B=748,400 [C]</t>
  </si>
  <si>
    <t>45</t>
  </si>
  <si>
    <t>574E06</t>
  </si>
  <si>
    <t>ASFALTOVÝ BETON PRO PODKLADNÍ VRSTVY ACP 16+, 16S</t>
  </si>
  <si>
    <t>srovnání nad přechodovou deskou prům. tl. 10cm z ACP 16+</t>
  </si>
  <si>
    <t>srovnání nad přechodovou deskou   2*7,8*10,0*0,1=15,600 [B]</t>
  </si>
  <si>
    <t>46</t>
  </si>
  <si>
    <t>574E56</t>
  </si>
  <si>
    <t>ASFALTOVÝ BETON PRO PODKLADNÍ VRSTVY ACP 16+, 16S TL. 60MM</t>
  </si>
  <si>
    <t>podkladní vrstva ACP 16+ 40/60 v tl. 6cm</t>
  </si>
  <si>
    <t>předpolí  145+155=300,000 [A]</t>
  </si>
  <si>
    <t>47</t>
  </si>
  <si>
    <t>575C43</t>
  </si>
  <si>
    <t>LITÝ ASFALT MA IV (OCHRANA MOSTNÍ IZOLACE) 11 TL. 35MM</t>
  </si>
  <si>
    <t>litý asfalt pro ochranu izolace na mostě MA 11 IV v tl. 35mm</t>
  </si>
  <si>
    <t>7,1*59,2=420,320 [A]</t>
  </si>
  <si>
    <t>48</t>
  </si>
  <si>
    <t>576413</t>
  </si>
  <si>
    <t>POSYP KAMENIVEM OBALOVANÝM 4KG/M2</t>
  </si>
  <si>
    <t>předobalená drť fr. 4/8 v množství 2-4 kg na litý asfalt</t>
  </si>
  <si>
    <t>- dodání obalovaného kameniva předepsané kvality a zrnitosti  
- posyp předepsaným množstvím</t>
  </si>
  <si>
    <t>49</t>
  </si>
  <si>
    <t>587202</t>
  </si>
  <si>
    <t>PŘEDLÁŽDĚNÍ KRYTU Z DROBNÝCH KOSTEK</t>
  </si>
  <si>
    <t>rozebrání žulových koste, očištění a zpětná pokládka do betonu tl. 15cm</t>
  </si>
  <si>
    <t>4*1,5*1,5=9,000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</si>
  <si>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</si>
  <si>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50</t>
  </si>
  <si>
    <t>58920</t>
  </si>
  <si>
    <t>VÝPLŇ SPAR MODIFIKOVANÝM ASFALTEM</t>
  </si>
  <si>
    <t>těsnění spáry ve vozovce při pokládce obrusné vrstvy pásky z modifikovaného asfaltu vč. prořezu</t>
  </si>
  <si>
    <t>napojení na původní vozovku, příčná spára v ZÚ a KÚ  2*6,5=13,000 [A] 
podélná pracovní spára v ose komunikace  110,0=110,000 [B] 
na styku římsa x vozvoka  2*62,0=124,000 [C] 
na styku obrubník x vozovka  4*4,75=19,000 [D] 
Celkem: A+B+C+D=266,000 [E]</t>
  </si>
  <si>
    <t>položka zahrnuje:  
- dodávku předepsaného materiálu  
- vyčištění a výplň spar tímto materiálem</t>
  </si>
  <si>
    <t>Úpravy povrchů, podlahy, výplně otvorů</t>
  </si>
  <si>
    <t>51</t>
  </si>
  <si>
    <t>626112</t>
  </si>
  <si>
    <t>REPROFILACE PODHLEDŮ, SVISLÝCH PLOCH SANAČNÍ MALTOU JEDNOVRST TL 20MM</t>
  </si>
  <si>
    <t>SANACE - reprofilace v tl. 20mm podhled a boky NK</t>
  </si>
  <si>
    <t>podhled a boky NK  (4*(0,2+0,5+1+1+1+0,5+0,2)*54,8)*0,8=771,584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</si>
  <si>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</si>
  <si>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52</t>
  </si>
  <si>
    <t>626113</t>
  </si>
  <si>
    <t>REPROFILACE PODHLEDŮ, SVISLÝCH PLOCH SANAČNÍ MALTOU JEDNOVRST TL 30MM</t>
  </si>
  <si>
    <t>SANACE v tl. 30mm</t>
  </si>
  <si>
    <t>líce opěr a křídel  (2*4*(1,3+1,1)/2*1,05+4*3*1,6/2)*0,6=11,808 [A] 
podpěry  (8*6,1*(0,45*2+1,0*2))*0,8=113,216 [B] 
Celkem: A+B=125,024 [C]</t>
  </si>
  <si>
    <t>53</t>
  </si>
  <si>
    <t>626122R</t>
  </si>
  <si>
    <t>REPROFILACE PODHLEDŮ, SVISLÝCH PLOCH SANAČNÍ MALTOU DVOUVRST TL 50MM</t>
  </si>
  <si>
    <t>SANACE - kotvená sanace v tl. 50mm</t>
  </si>
  <si>
    <t>líce opěr  0,4*2*4*(1,3+1,1)/2*1,05=4,032 [A] 
podpěry  0,2*8*6,1*(0,45*2+1,0*2)=28,304 [B] 
boky křídel  4*3,0*1,6/2=9,600 [C] 
podhled a boky NK 0,2*(4*(0,2+0,5+1+1+1+0,5+0,2)*54,8)=192,896 [D] 
Celkem: A+B+C+D=234,832 [E]</t>
  </si>
  <si>
    <t>54</t>
  </si>
  <si>
    <t>62631</t>
  </si>
  <si>
    <t>SPOJOVACÍ MŮSTEK MEZI STARÝM A NOVÝM BETONEM</t>
  </si>
  <si>
    <t>spojovací můstek na betonový povrch</t>
  </si>
  <si>
    <t>líce opěr a křídel  2*4*(1,3+1,1)/2*1,05+4*3*1,6/2=19,680 [A] 
podpěry  8*6,1*(0,45*2+1,0*2)=141,520 [B] 
podhled a boky NK  4*(0,2+0,5+1+1+1+0,5+0,2)*54,8=964,480 [C] 
horní povrch NK 9,0*62,0=558,000 [D] 
Celkem: A+B+C+D=1 683,680 [E]</t>
  </si>
  <si>
    <t>55</t>
  </si>
  <si>
    <t>62641R</t>
  </si>
  <si>
    <t>SJEDNOCUJÍCÍ STĚRKA JEMNOU MALTOU TL CCA 5MM</t>
  </si>
  <si>
    <t>SANACE - finální stěrka tl. 5mm</t>
  </si>
  <si>
    <t>líce opěr a křídel  2*4*(1,3+1,1)/2*1,05+4*3*1,6/2=19,680 [A] 
podpěry  8*6,1*(0,45*2+1,0*2)=141,520 [B] 
podhled a boky NK  4*(0,2+0,5+1+1+1+0,5+0,2)*54,8=964,480 [C] 
Celkem: A+B+C=1 125,680 [D]</t>
  </si>
  <si>
    <t>56</t>
  </si>
  <si>
    <t>62651</t>
  </si>
  <si>
    <t>OCHRANA VÝZTUŽE PŘI DOSTATEČNÉM KRYTÍ</t>
  </si>
  <si>
    <t>ochrana výztuže proti korozi (pasivace)  
odborný odhad, fakturace dle skutečnosti</t>
  </si>
  <si>
    <t>(125,024+234,832)*0,04=14,394 [A]</t>
  </si>
  <si>
    <t>položka zahrnuje:  
dodávku veškerého materiálu potřebného pro předepsanou úpravu v předepsané kvalitě  
položení vrstvy v předepsané tloušťce  
potřebná lešení a podpěrné konstrukce</t>
  </si>
  <si>
    <t>57</t>
  </si>
  <si>
    <t>62661</t>
  </si>
  <si>
    <t>INJEKTÁŽ TRHLIN UZAVÍRACÍ</t>
  </si>
  <si>
    <t>injektáž pracovní spáry mezi podpěrou a NK</t>
  </si>
  <si>
    <t>8*(0,45*2+1,0*2)=23,200 [A]</t>
  </si>
  <si>
    <t>položka zahrnuje:  
dodávku veškerého materiálu potřebného pro předepsanou úpravu v předepsané kvalitě  
vyčištění trhliny  
provedení vlastní injektáže  
potřebná lešení a podpěrné konstrukce</t>
  </si>
  <si>
    <t>Přidružená stavební výroba</t>
  </si>
  <si>
    <t>58</t>
  </si>
  <si>
    <t>711452</t>
  </si>
  <si>
    <t>IZOLACE MOSTOVEK POD VOZOVKOU ASFALTOVÝMI PÁSY S PEČETÍCÍ VRSTVOU</t>
  </si>
  <si>
    <t>pásová izolace nosné kosntrukce s pečetící vrstvou</t>
  </si>
  <si>
    <t>9,3*62,0=576,600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</si>
  <si>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</si>
  <si>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59</t>
  </si>
  <si>
    <t>711462</t>
  </si>
  <si>
    <t>IZOLACE MOSTOVEK POD ŘÍMSOU ASFALTOVÝMI PÁSY S HLINÍKOVÝM PROFILEM</t>
  </si>
  <si>
    <t>ochrana izolace pod římsou na NK a křídlech izolačními pásy s hliníkovým profilem</t>
  </si>
  <si>
    <t>2*62,0*0,8=99,200 [A]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</si>
  <si>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</si>
  <si>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60</t>
  </si>
  <si>
    <t>78381</t>
  </si>
  <si>
    <t>NÁTĚRY BETON KONSTR TYP S1 (OS-A)</t>
  </si>
  <si>
    <t>ochrana betonu římsy nátěrem typu S1</t>
  </si>
  <si>
    <t>2*62,0*(0,5+0,12+0,6+0,12)=166,160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</si>
  <si>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</si>
  <si>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61</t>
  </si>
  <si>
    <t>78382</t>
  </si>
  <si>
    <t>NÁTĚRY BETON KONSTR TYP S2 (OS-B)</t>
  </si>
  <si>
    <t>nátěr typu S2 na boky nosné konstrukce</t>
  </si>
  <si>
    <t>2*62,0*0,6=74,400 [A]</t>
  </si>
  <si>
    <t>62</t>
  </si>
  <si>
    <t>78383</t>
  </si>
  <si>
    <t>NÁTĚRY BETON KONSTR TYP S4 (OS-C)</t>
  </si>
  <si>
    <t>ochrana betonu obruby římsy nátěrem typu S4</t>
  </si>
  <si>
    <t>2*(0,15+0,15)*62,0=37,200 [A]</t>
  </si>
  <si>
    <t>63</t>
  </si>
  <si>
    <t>7838R1</t>
  </si>
  <si>
    <t>NÁTĚRY BETON KONSTR PENETRAČNÍ</t>
  </si>
  <si>
    <t>penetrační nátěr na nřímse pro přilnavost vozovkových vrstev a zálivky</t>
  </si>
  <si>
    <t>0,1*2*62,0=12,400 [A]</t>
  </si>
  <si>
    <t>64</t>
  </si>
  <si>
    <t>7838R2</t>
  </si>
  <si>
    <t>NÁTĚRY BETON KONSTR</t>
  </si>
  <si>
    <t>SANACE - sjednocující a impregnační nátěr</t>
  </si>
  <si>
    <t>65</t>
  </si>
  <si>
    <t>9113B1</t>
  </si>
  <si>
    <t>SVODIDLO OCEL SILNIČ JEDNOSTR, ÚROVEŇ ZADRŽ H1 -DODÁVKA A MONTÁŽ</t>
  </si>
  <si>
    <t>silniční svodidlo JSEM-2/H1</t>
  </si>
  <si>
    <t>32,5+31,5+31,5+32,5=128,000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</si>
  <si>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</si>
  <si>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66</t>
  </si>
  <si>
    <t>9117C1</t>
  </si>
  <si>
    <t>SVOD OCEL ZÁBRADEL ÚROVEŇ ZADRŽ H2 - DODÁVKA A MONTÁŽ</t>
  </si>
  <si>
    <t>ocelové zábradelní svodidlo z plnou výplní ZMS4/H2</t>
  </si>
  <si>
    <t>2*64,0=128,000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</si>
  <si>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</si>
  <si>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67</t>
  </si>
  <si>
    <t>91238</t>
  </si>
  <si>
    <t>SMĚROVÉ SLOUPKY Z PLAST HMOT - NÁSTAVCE NA SVODIDLA VČETNĚ ODRAZNÉHO PÁSKU</t>
  </si>
  <si>
    <t>modré</t>
  </si>
  <si>
    <t>položka zahrnuje:  
- dodání a osazení sloupku včetně nutných zemních prací  
- vnitrostaveništní a mimostaveništní doprava  
- odrazky plastové nebo z retroreflexní fólie</t>
  </si>
  <si>
    <t>68</t>
  </si>
  <si>
    <t>91267</t>
  </si>
  <si>
    <t>ODRAZKY NA SVODIDLA</t>
  </si>
  <si>
    <t>odrazky na svodidla á 4m modré</t>
  </si>
  <si>
    <t>25+25=50,000 [A]</t>
  </si>
  <si>
    <t>- kompletní dodávka se všemi pomocnými a doplňujícími pracemi a součástmi</t>
  </si>
  <si>
    <t>69</t>
  </si>
  <si>
    <t>91355</t>
  </si>
  <si>
    <t>EVIDENČNÍ ČÍSLO MOSTU</t>
  </si>
  <si>
    <t>evidenčn číslo mostu vč. sloupku a osazení</t>
  </si>
  <si>
    <t>položka zahrnuje štítek s evidenčním číslem mostu, sloupek dopravní značky včetně osazení a nutných zemních prací a zabetonování</t>
  </si>
  <si>
    <t>70</t>
  </si>
  <si>
    <t>915231</t>
  </si>
  <si>
    <t>VODOR DOPRAV ZNAČ PLASTEM PROFIL ZVUČÍCÍ - DOD A POKLÁDKA</t>
  </si>
  <si>
    <t>stálé vodorovné dopravní značení vč. předznačení</t>
  </si>
  <si>
    <t>značka V4  100*2*0,25=50,000 [A] 
značka V1b  100*2*0,125=25,000 [B] 
Celkem: A+B=75,000 [C]</t>
  </si>
  <si>
    <t>položka zahrnuje:  
- dodání a pokládku nátěrového materiálu (měří se pouze natíraná plocha)  
- předznačení a reflexní úpravu</t>
  </si>
  <si>
    <t>71</t>
  </si>
  <si>
    <t>916812</t>
  </si>
  <si>
    <t>ODDĚL OPLOCENÍ S PODSTAVCI DRÁTĚNNÉ - MONTÁŽ S PŘESUNEM</t>
  </si>
  <si>
    <t>mobilní oplocení v. 2m po dobu výstavby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</si>
  <si>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</si>
  <si>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72</t>
  </si>
  <si>
    <t>916813</t>
  </si>
  <si>
    <t>ODDĚL OPLOCENÍ S PODSTAVCI DRÁTĚNNÉ - DEMONTÁŽ</t>
  </si>
  <si>
    <t>mobilní oplocení demontáž a odvoz</t>
  </si>
  <si>
    <t>Položka zahrnuje odstranění, demontáž a odklizení zařízení s odvozem na předepsané místo</t>
  </si>
  <si>
    <t>73</t>
  </si>
  <si>
    <t>916819</t>
  </si>
  <si>
    <t>ODDĚL OPLOCENÍ S PODSTAVCI DRÁTĚNNÉ - NÁJEMNÉ</t>
  </si>
  <si>
    <t>MDEN</t>
  </si>
  <si>
    <t>pronájem mobilního oplocení předpoklad 4 měsíce</t>
  </si>
  <si>
    <t>20,0*4*30=2 400,000 [A]</t>
  </si>
  <si>
    <t>položka zahrnuje sazbu za pronájem zařízení. Počet měrných jednotek se určí jako součin délky zařízení a počtu dní použití.</t>
  </si>
  <si>
    <t>74</t>
  </si>
  <si>
    <t>917223</t>
  </si>
  <si>
    <t>SILNIČNÍ A CHODNÍKOVÉ OBRUBY Z BETONOVÝCH OBRUBNÍKŮ ŠÍŘ 100MM</t>
  </si>
  <si>
    <t>obruba betonová 100/200 do bet. ložeč z C20/25n-XF3</t>
  </si>
  <si>
    <t>kolem odláždění za koncem říms  2*(0,9+4,75+3,0)+2*(1,1+1,4+3,5+1,5)=32,300 [A] 
podél revizního schodiště  2*15,0+2*15,5=61,000 [B] 
Celkem: A+B=93,300 [C]</t>
  </si>
  <si>
    <t>Položka zahrnuje:  
dodání a pokládku betonových obrubníků o rozměrech předepsaných zadávací dokumentací  
betonové lože i boční betonovou opěrku.</t>
  </si>
  <si>
    <t>75</t>
  </si>
  <si>
    <t>917224</t>
  </si>
  <si>
    <t>SILNIČNÍ A CHODNÍKOVÉ OBRUBY Z BETONOVÝCH OBRUBNÍKŮ ŠÍŘ 150MM</t>
  </si>
  <si>
    <t>obruba betonová 150/250 do betonového lože z C20/25n-XF3</t>
  </si>
  <si>
    <t>podél komunikace  4*5,0=20,000 [A]</t>
  </si>
  <si>
    <t>76</t>
  </si>
  <si>
    <t>919111</t>
  </si>
  <si>
    <t>ŘEZÁNÍ ASFALTOVÉHO KRYTU VOZOVEK TL DO 50MM</t>
  </si>
  <si>
    <t>proříznutí spáry nad závěrem</t>
  </si>
  <si>
    <t>2*7,8=15,600 [A]</t>
  </si>
  <si>
    <t>položka zahrnuje řezání vozovkové vrstvy v předepsané tloušťce, včetně spotřeby vody</t>
  </si>
  <si>
    <t>77</t>
  </si>
  <si>
    <t>919142</t>
  </si>
  <si>
    <t>ŘEZÁNÍ ŽELEZOBETONOVÝCH KONSTRUKCÍ TL DO 100MM</t>
  </si>
  <si>
    <t>prořezání smršťovacích spar říms</t>
  </si>
  <si>
    <t>2*5*(0,7+0,25)=9,500 [A]</t>
  </si>
  <si>
    <t>položka zahrnuje řezání železobetonových konstrukcí v předepsané tloušťce, včetně spotřeby vody</t>
  </si>
  <si>
    <t>78</t>
  </si>
  <si>
    <t>931182</t>
  </si>
  <si>
    <t>VÝPLŇ DILATAČNÍCH SPAR Z POLYSTYRENU TL 20MM</t>
  </si>
  <si>
    <t>těsnění pracovní spáry extrudovaným polystyrenem tl. 2cm, šířka spáry 2cm  
výplň dilatačních spar nenasákavým polystyrenem tl. 2cm</t>
  </si>
  <si>
    <t>pracovní spáry  (8*(0,45*2+1,0*2))*0,02=0,464 [A] 
dilatační spáry v NK  2*0,25*9,0=4,500 [B] 
dilatační spáry v římse  4*0,25*0,7=0,700 [C] 
Celkem: A+B+C=5,664 [D]</t>
  </si>
  <si>
    <t>položka zahrnuje dodávku a osazení předepsaného materiálu, očištění ploch spáry před úpravou, očištění okolí spáry po úpravě</t>
  </si>
  <si>
    <t>79</t>
  </si>
  <si>
    <t>931326</t>
  </si>
  <si>
    <t>TĚSNĚNÍ DILATAČ SPAR ASF ZÁLIVKOU MODIFIK PRŮŘ DO 800MM2</t>
  </si>
  <si>
    <t>spára z modifikovaného asfaltu 20x40mm nad závěrem</t>
  </si>
  <si>
    <t>položka zahrnuje dodávku a osazení předepsaného materiálu, očištění ploch spáry před úpravou, očištění okolí spáry po úpravě  
nezahrnuje těsnící profil</t>
  </si>
  <si>
    <t>80</t>
  </si>
  <si>
    <t>931331</t>
  </si>
  <si>
    <t>TĚSNĚNÍ DILATAČNÍCH SPAR POLYURETANOVÝM TMELEM PRŮŘEZU DO 100MM2</t>
  </si>
  <si>
    <t>smršťovací spáry říms 5x20mm se zatmelením</t>
  </si>
  <si>
    <t>81</t>
  </si>
  <si>
    <t>931334</t>
  </si>
  <si>
    <t>TĚSNĚNÍ DILATAČNÍCH SPAR POLYURETANOVÝM TMELEM PRŮŘEZU DO 400MM2</t>
  </si>
  <si>
    <t>těsnění pracovní spáry pružným tmelem 20x20mm</t>
  </si>
  <si>
    <t>82</t>
  </si>
  <si>
    <t>931335</t>
  </si>
  <si>
    <t>TĚSNĚNÍ DILATAČNÍCH SPAR POLYURETANOVÝM TMELEM PRŮŘEZU DO 600MM2</t>
  </si>
  <si>
    <t>dilatační spáry říms se zatmelením trvale pružným tmelem 20x25mm</t>
  </si>
  <si>
    <t>4*(0,25+0,7+0,25)=4,800 [A]</t>
  </si>
  <si>
    <t>83</t>
  </si>
  <si>
    <t>93151</t>
  </si>
  <si>
    <t>MOSTNÍ ZÁVĚRY POVRCHOVÉ POSUN DO 60MM</t>
  </si>
  <si>
    <t>mostní povrchové závěry s dilatací do 5mm</t>
  </si>
  <si>
    <t>2*6,6=13,200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</si>
  <si>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</si>
  <si>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84</t>
  </si>
  <si>
    <t>93664</t>
  </si>
  <si>
    <t>MOSTNÍ ODVODŇOVACÍ TRUBKA (POVRCHŮ IZOLACE) Z PLASTU</t>
  </si>
  <si>
    <t>PE odvodňovací trubička DN 40 dl. 300mm vlepena epoxydovým lepidlem</t>
  </si>
  <si>
    <t>Položka zahrnuje veškerý materiál, výrobky a polotovary, včetně mimostaveništní a vnitrostaveništní dopravy (rovněž přesuny), včetně naložení a složení,případně s uložením.</t>
  </si>
  <si>
    <t>85</t>
  </si>
  <si>
    <t>938443</t>
  </si>
  <si>
    <t>OČIŠTĚNÍ ZDIVA OTRYSKÁNÍM TLAKOVOU VODOU DO 1000 BARŮ</t>
  </si>
  <si>
    <t>očištění stávajíícho betonu VVP (1000 bar)</t>
  </si>
  <si>
    <t>položka zahrnuje očištění předepsaným způsobem včetně odklizení vzniklého odpadu</t>
  </si>
  <si>
    <t>86</t>
  </si>
  <si>
    <t>938542</t>
  </si>
  <si>
    <t>OČIŠTĚNÍ BETON KONSTR OTRYSKÁNÍM TLAK VODOU DO 500 BARŮ</t>
  </si>
  <si>
    <t>očištění betonové dlažby pod mostem VVP 400 bar  
očištění betonových skluzů VVP 300 bar</t>
  </si>
  <si>
    <t>400 bar 10,5*(12,4+10,6)=241,500 [A] 
300 bar   4*1,1*22,5+2*1,1*6,5=113,300 [B] 
Celkem: A+B=354,800 [C]</t>
  </si>
  <si>
    <t>87</t>
  </si>
  <si>
    <t>96715</t>
  </si>
  <si>
    <t>VYBOURÁNÍ ČÁSTÍ KONSTRUKCÍ BETON</t>
  </si>
  <si>
    <t>odstranění poškozených částí bet. žlabu z betonu prostého, suť 2,2 t/m3  
s naložením na dopravní prostředek a odvozem na skládku, odvozná vzdálenost v režii zhotovitele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</si>
  <si>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</si>
  <si>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88</t>
  </si>
  <si>
    <t>96716</t>
  </si>
  <si>
    <t>VYBOURÁNÍ ČÁSTÍ KONSTRUKCÍ ŽELEZOBET</t>
  </si>
  <si>
    <t>odstranění železobetnových říms mostu s naložením na dopravní prostředek  
odvozová vzdálenost v režii zhotovitel</t>
  </si>
  <si>
    <t>(1,15*0,26+0,1*0,5)*2*62,0=43,276 [A]</t>
  </si>
  <si>
    <t>89</t>
  </si>
  <si>
    <t>96718</t>
  </si>
  <si>
    <t>VYBOURÁNÍ ČÁSTÍ KONSTRUKCÍ KOVOVÝCH</t>
  </si>
  <si>
    <t>odstranění ocelových prvků mostu, odvoz a likvidace v režii zhotovitele</t>
  </si>
  <si>
    <t>zábradlí mostu  4960/1000=4,960 [A]</t>
  </si>
  <si>
    <t>položka zahrnuje: 
- veškerou manipulaci s vybouranou sutí a hmotami včetně uložení na skládku, 
- veškeré další práce plynoucí z technologického předpisu a z platných předpisů, 
nezahrnuje poplatek za skládku</t>
  </si>
  <si>
    <t>90</t>
  </si>
  <si>
    <t>97816</t>
  </si>
  <si>
    <t>ODSEKÁNÍ VRSTVY VYROVNÁVACÍHO BETONU NA MOSTECH</t>
  </si>
  <si>
    <t>odstranění spádového betonu s naložením na dopravní prostředek, odvoz na skládku</t>
  </si>
  <si>
    <t>spádový beton 7,0*(0,06+0,14)/2*62,0=43,400 [B]</t>
  </si>
  <si>
    <t>Položka zahrnuje:  
- položka zahrnuje veškeré práce plynoucí z technologického předpisu a z platných předpisů  
- veškerou manipulaci s vybouranou sutí a hmotami včetně uložení na skládku.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</si>
  <si>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91</t>
  </si>
  <si>
    <t>97817</t>
  </si>
  <si>
    <t>ODSTRANĚNÍ MOSTNÍ IZOLACE</t>
  </si>
  <si>
    <t>odstranění asfaltové izolace v tl. 10mm na mostě s odvozem na skládku  
odvozová vzdálenost v režii zhotovitele</t>
  </si>
  <si>
    <t>9,0*62,0=558,000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</si>
</sst>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28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18" t="s">
        <v>38</v>
      </c>
      <c s="23" t="s">
        <v>22</v>
      </c>
      <c s="23" t="s">
        <v>59</v>
      </c>
      <c s="18" t="s">
        <v>60</v>
      </c>
      <c s="24" t="s">
        <v>61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62</v>
      </c>
      <c s="18" t="s">
        <v>60</v>
      </c>
      <c s="24" t="s">
        <v>63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64</v>
      </c>
      <c s="18" t="s">
        <v>60</v>
      </c>
      <c s="24" t="s">
        <v>65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66</v>
      </c>
      <c s="18" t="s">
        <v>60</v>
      </c>
      <c s="24" t="s">
        <v>67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68</v>
      </c>
      <c s="18" t="s">
        <v>60</v>
      </c>
      <c s="24" t="s">
        <v>69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35</v>
      </c>
      <c s="23" t="s">
        <v>70</v>
      </c>
      <c s="18" t="s">
        <v>60</v>
      </c>
      <c s="24" t="s">
        <v>71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72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73</v>
      </c>
      <c s="23" t="s">
        <v>74</v>
      </c>
      <c s="18" t="s">
        <v>60</v>
      </c>
      <c s="24" t="s">
        <v>75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76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77</v>
      </c>
      <c s="23" t="s">
        <v>78</v>
      </c>
      <c s="18" t="s">
        <v>60</v>
      </c>
      <c s="24" t="s">
        <v>79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80</v>
      </c>
      <c s="23" t="s">
        <v>81</v>
      </c>
      <c s="18" t="s">
        <v>60</v>
      </c>
      <c s="24" t="s">
        <v>82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83</v>
      </c>
      <c s="23" t="s">
        <v>84</v>
      </c>
      <c s="18" t="s">
        <v>60</v>
      </c>
      <c s="24" t="s">
        <v>85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86</v>
      </c>
      <c s="5"/>
      <c s="14" t="s">
        <v>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88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89</v>
      </c>
      <c s="18" t="s">
        <v>40</v>
      </c>
      <c s="24" t="s">
        <v>90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02">
      <c r="A10" s="28" t="s">
        <v>43</v>
      </c>
      <c r="E10" s="29" t="s">
        <v>91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92</v>
      </c>
    </row>
    <row r="13" spans="1:16" ht="12.75">
      <c r="A13" s="18" t="s">
        <v>38</v>
      </c>
      <c s="23" t="s">
        <v>16</v>
      </c>
      <c s="23" t="s">
        <v>93</v>
      </c>
      <c s="18" t="s">
        <v>40</v>
      </c>
      <c s="24" t="s">
        <v>94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63.75">
      <c r="A14" s="28" t="s">
        <v>43</v>
      </c>
      <c r="E14" s="29" t="s">
        <v>95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0+O8+O29+O90+O115+O128+O169+O214+O243+O272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96</v>
      </c>
      <c s="32">
        <f>0+I8+I29+I90+I115+I128+I169+I214+I243+I272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96</v>
      </c>
      <c s="5"/>
      <c s="14" t="s">
        <v>97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8" t="s">
        <v>38</v>
      </c>
      <c s="23" t="s">
        <v>22</v>
      </c>
      <c s="23" t="s">
        <v>98</v>
      </c>
      <c s="18" t="s">
        <v>40</v>
      </c>
      <c s="24" t="s">
        <v>99</v>
      </c>
      <c s="25" t="s">
        <v>100</v>
      </c>
      <c s="26">
        <v>12.586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101</v>
      </c>
    </row>
    <row r="11" spans="1:5" ht="12.75">
      <c r="A11" s="30" t="s">
        <v>45</v>
      </c>
      <c r="E11" s="31" t="s">
        <v>102</v>
      </c>
    </row>
    <row r="12" spans="1:5" ht="25.5">
      <c r="A12" t="s">
        <v>46</v>
      </c>
      <c r="E12" s="29" t="s">
        <v>103</v>
      </c>
    </row>
    <row r="13" spans="1:16" ht="12.75">
      <c r="A13" s="18" t="s">
        <v>38</v>
      </c>
      <c s="23" t="s">
        <v>16</v>
      </c>
      <c s="23" t="s">
        <v>104</v>
      </c>
      <c s="18" t="s">
        <v>40</v>
      </c>
      <c s="24" t="s">
        <v>105</v>
      </c>
      <c s="25" t="s">
        <v>100</v>
      </c>
      <c s="26">
        <v>239.547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106</v>
      </c>
    </row>
    <row r="15" spans="1:5" ht="76.5">
      <c r="A15" s="30" t="s">
        <v>45</v>
      </c>
      <c r="E15" s="31" t="s">
        <v>107</v>
      </c>
    </row>
    <row r="16" spans="1:5" ht="25.5">
      <c r="A16" t="s">
        <v>46</v>
      </c>
      <c r="E16" s="29" t="s">
        <v>103</v>
      </c>
    </row>
    <row r="17" spans="1:16" ht="12.75">
      <c r="A17" s="18" t="s">
        <v>38</v>
      </c>
      <c s="23" t="s">
        <v>15</v>
      </c>
      <c s="23" t="s">
        <v>108</v>
      </c>
      <c s="18" t="s">
        <v>40</v>
      </c>
      <c s="24" t="s">
        <v>109</v>
      </c>
      <c s="25" t="s">
        <v>100</v>
      </c>
      <c s="26">
        <v>112.02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110</v>
      </c>
    </row>
    <row r="19" spans="1:5" ht="12.75">
      <c r="A19" s="30" t="s">
        <v>45</v>
      </c>
      <c r="E19" s="31" t="s">
        <v>111</v>
      </c>
    </row>
    <row r="20" spans="1:5" ht="25.5">
      <c r="A20" t="s">
        <v>46</v>
      </c>
      <c r="E20" s="29" t="s">
        <v>103</v>
      </c>
    </row>
    <row r="21" spans="1:16" ht="12.75">
      <c r="A21" s="18" t="s">
        <v>38</v>
      </c>
      <c s="23" t="s">
        <v>26</v>
      </c>
      <c s="23" t="s">
        <v>112</v>
      </c>
      <c s="18" t="s">
        <v>40</v>
      </c>
      <c s="24" t="s">
        <v>113</v>
      </c>
      <c s="25" t="s">
        <v>114</v>
      </c>
      <c s="26">
        <v>14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115</v>
      </c>
    </row>
    <row r="23" spans="1:5" ht="12.75">
      <c r="A23" s="30" t="s">
        <v>45</v>
      </c>
      <c r="E23" s="31" t="s">
        <v>116</v>
      </c>
    </row>
    <row r="24" spans="1:5" ht="25.5">
      <c r="A24" t="s">
        <v>46</v>
      </c>
      <c r="E24" s="29" t="s">
        <v>117</v>
      </c>
    </row>
    <row r="25" spans="1:16" ht="12.75">
      <c r="A25" s="18" t="s">
        <v>38</v>
      </c>
      <c s="23" t="s">
        <v>28</v>
      </c>
      <c s="23" t="s">
        <v>118</v>
      </c>
      <c s="18" t="s">
        <v>40</v>
      </c>
      <c s="24" t="s">
        <v>119</v>
      </c>
      <c s="25" t="s">
        <v>100</v>
      </c>
      <c s="26">
        <v>4.14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120</v>
      </c>
    </row>
    <row r="27" spans="1:5" ht="12.75">
      <c r="A27" s="30" t="s">
        <v>45</v>
      </c>
      <c r="E27" s="31" t="s">
        <v>121</v>
      </c>
    </row>
    <row r="28" spans="1:5" ht="25.5">
      <c r="A28" t="s">
        <v>46</v>
      </c>
      <c r="E28" s="29" t="s">
        <v>103</v>
      </c>
    </row>
    <row r="29" spans="1:18" ht="12.75" customHeight="1">
      <c r="A29" s="5" t="s">
        <v>36</v>
      </c>
      <c s="5"/>
      <c s="35" t="s">
        <v>22</v>
      </c>
      <c s="5"/>
      <c s="21" t="s">
        <v>122</v>
      </c>
      <c s="5"/>
      <c s="5"/>
      <c s="5"/>
      <c s="36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18" t="s">
        <v>38</v>
      </c>
      <c s="23" t="s">
        <v>30</v>
      </c>
      <c s="23" t="s">
        <v>123</v>
      </c>
      <c s="18" t="s">
        <v>40</v>
      </c>
      <c s="24" t="s">
        <v>124</v>
      </c>
      <c s="25" t="s">
        <v>125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126</v>
      </c>
    </row>
    <row r="32" spans="1:5" ht="12.75">
      <c r="A32" s="30" t="s">
        <v>45</v>
      </c>
      <c r="E32" s="31" t="s">
        <v>40</v>
      </c>
    </row>
    <row r="33" spans="1:5" ht="165.75">
      <c r="A33" t="s">
        <v>46</v>
      </c>
      <c r="E33" s="29" t="s">
        <v>127</v>
      </c>
    </row>
    <row r="34" spans="1:16" ht="12.75">
      <c r="A34" s="18" t="s">
        <v>38</v>
      </c>
      <c s="23" t="s">
        <v>128</v>
      </c>
      <c s="23" t="s">
        <v>129</v>
      </c>
      <c s="18" t="s">
        <v>60</v>
      </c>
      <c s="24" t="s">
        <v>130</v>
      </c>
      <c s="25" t="s">
        <v>114</v>
      </c>
      <c s="26">
        <v>13.475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131</v>
      </c>
    </row>
    <row r="36" spans="1:5" ht="38.25">
      <c r="A36" s="30" t="s">
        <v>45</v>
      </c>
      <c r="E36" s="31" t="s">
        <v>132</v>
      </c>
    </row>
    <row r="37" spans="1:5" ht="63.75">
      <c r="A37" t="s">
        <v>46</v>
      </c>
      <c r="E37" s="29" t="s">
        <v>133</v>
      </c>
    </row>
    <row r="38" spans="1:16" ht="25.5">
      <c r="A38" s="18" t="s">
        <v>38</v>
      </c>
      <c s="23" t="s">
        <v>134</v>
      </c>
      <c s="23" t="s">
        <v>135</v>
      </c>
      <c s="18" t="s">
        <v>60</v>
      </c>
      <c s="24" t="s">
        <v>136</v>
      </c>
      <c s="25" t="s">
        <v>114</v>
      </c>
      <c s="26">
        <v>4.2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137</v>
      </c>
    </row>
    <row r="40" spans="1:5" ht="12.75">
      <c r="A40" s="30" t="s">
        <v>45</v>
      </c>
      <c r="E40" s="31" t="s">
        <v>138</v>
      </c>
    </row>
    <row r="41" spans="1:5" ht="63.75">
      <c r="A41" t="s">
        <v>46</v>
      </c>
      <c r="E41" s="29" t="s">
        <v>133</v>
      </c>
    </row>
    <row r="42" spans="1:16" ht="12.75">
      <c r="A42" s="18" t="s">
        <v>38</v>
      </c>
      <c s="23" t="s">
        <v>33</v>
      </c>
      <c s="23" t="s">
        <v>139</v>
      </c>
      <c s="18" t="s">
        <v>60</v>
      </c>
      <c s="24" t="s">
        <v>140</v>
      </c>
      <c s="25" t="s">
        <v>114</v>
      </c>
      <c s="26">
        <v>5.244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141</v>
      </c>
    </row>
    <row r="44" spans="1:5" ht="12.75">
      <c r="A44" s="30" t="s">
        <v>45</v>
      </c>
      <c r="E44" s="31" t="s">
        <v>142</v>
      </c>
    </row>
    <row r="45" spans="1:5" ht="63.75">
      <c r="A45" t="s">
        <v>46</v>
      </c>
      <c r="E45" s="29" t="s">
        <v>133</v>
      </c>
    </row>
    <row r="46" spans="1:16" ht="12.75">
      <c r="A46" s="18" t="s">
        <v>38</v>
      </c>
      <c s="23" t="s">
        <v>35</v>
      </c>
      <c s="23" t="s">
        <v>143</v>
      </c>
      <c s="18" t="s">
        <v>60</v>
      </c>
      <c s="24" t="s">
        <v>144</v>
      </c>
      <c s="25" t="s">
        <v>145</v>
      </c>
      <c s="26">
        <v>144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146</v>
      </c>
    </row>
    <row r="48" spans="1:5" ht="12.75">
      <c r="A48" s="30" t="s">
        <v>45</v>
      </c>
      <c r="E48" s="31" t="s">
        <v>147</v>
      </c>
    </row>
    <row r="49" spans="1:5" ht="25.5">
      <c r="A49" t="s">
        <v>46</v>
      </c>
      <c r="E49" s="29" t="s">
        <v>148</v>
      </c>
    </row>
    <row r="50" spans="1:16" ht="12.75">
      <c r="A50" s="18" t="s">
        <v>38</v>
      </c>
      <c s="23" t="s">
        <v>149</v>
      </c>
      <c s="23" t="s">
        <v>150</v>
      </c>
      <c s="18" t="s">
        <v>40</v>
      </c>
      <c s="24" t="s">
        <v>151</v>
      </c>
      <c s="25" t="s">
        <v>114</v>
      </c>
      <c s="26">
        <v>87.1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152</v>
      </c>
    </row>
    <row r="52" spans="1:5" ht="51">
      <c r="A52" s="30" t="s">
        <v>45</v>
      </c>
      <c r="E52" s="31" t="s">
        <v>153</v>
      </c>
    </row>
    <row r="53" spans="1:5" ht="25.5">
      <c r="A53" t="s">
        <v>46</v>
      </c>
      <c r="E53" s="29" t="s">
        <v>154</v>
      </c>
    </row>
    <row r="54" spans="1:16" ht="12.75">
      <c r="A54" s="18" t="s">
        <v>38</v>
      </c>
      <c s="23" t="s">
        <v>73</v>
      </c>
      <c s="23" t="s">
        <v>155</v>
      </c>
      <c s="18" t="s">
        <v>40</v>
      </c>
      <c s="24" t="s">
        <v>156</v>
      </c>
      <c s="25" t="s">
        <v>114</v>
      </c>
      <c s="26">
        <v>5.97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157</v>
      </c>
    </row>
    <row r="56" spans="1:5" ht="12.75">
      <c r="A56" s="30" t="s">
        <v>45</v>
      </c>
      <c r="E56" s="31" t="s">
        <v>158</v>
      </c>
    </row>
    <row r="57" spans="1:5" ht="38.25">
      <c r="A57" t="s">
        <v>46</v>
      </c>
      <c r="E57" s="29" t="s">
        <v>159</v>
      </c>
    </row>
    <row r="58" spans="1:16" ht="12.75">
      <c r="A58" s="18" t="s">
        <v>38</v>
      </c>
      <c s="23" t="s">
        <v>160</v>
      </c>
      <c s="23" t="s">
        <v>161</v>
      </c>
      <c s="18" t="s">
        <v>60</v>
      </c>
      <c s="24" t="s">
        <v>162</v>
      </c>
      <c s="25" t="s">
        <v>114</v>
      </c>
      <c s="26">
        <v>54.758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163</v>
      </c>
    </row>
    <row r="60" spans="1:5" ht="89.25">
      <c r="A60" s="30" t="s">
        <v>45</v>
      </c>
      <c r="E60" s="31" t="s">
        <v>164</v>
      </c>
    </row>
    <row r="61" spans="1:5" ht="369.75">
      <c r="A61" t="s">
        <v>46</v>
      </c>
      <c r="E61" s="29" t="s">
        <v>165</v>
      </c>
    </row>
    <row r="62" spans="1:16" ht="12.75">
      <c r="A62" s="18" t="s">
        <v>38</v>
      </c>
      <c s="23" t="s">
        <v>77</v>
      </c>
      <c s="23" t="s">
        <v>166</v>
      </c>
      <c s="18" t="s">
        <v>60</v>
      </c>
      <c s="24" t="s">
        <v>167</v>
      </c>
      <c s="25" t="s">
        <v>114</v>
      </c>
      <c s="26">
        <v>14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168</v>
      </c>
    </row>
    <row r="64" spans="1:5" ht="12.75">
      <c r="A64" s="30" t="s">
        <v>45</v>
      </c>
      <c r="E64" s="31" t="s">
        <v>116</v>
      </c>
    </row>
    <row r="65" spans="1:5" ht="306">
      <c r="A65" t="s">
        <v>46</v>
      </c>
      <c r="E65" s="29" t="s">
        <v>169</v>
      </c>
    </row>
    <row r="66" spans="1:16" ht="12.75">
      <c r="A66" s="18" t="s">
        <v>38</v>
      </c>
      <c s="23" t="s">
        <v>80</v>
      </c>
      <c s="23" t="s">
        <v>170</v>
      </c>
      <c s="18" t="s">
        <v>40</v>
      </c>
      <c s="24" t="s">
        <v>171</v>
      </c>
      <c s="25" t="s">
        <v>114</v>
      </c>
      <c s="26">
        <v>14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172</v>
      </c>
    </row>
    <row r="68" spans="1:5" ht="12.75">
      <c r="A68" s="30" t="s">
        <v>45</v>
      </c>
      <c r="E68" s="31" t="s">
        <v>40</v>
      </c>
    </row>
    <row r="69" spans="1:5" ht="191.25">
      <c r="A69" t="s">
        <v>46</v>
      </c>
      <c r="E69" s="29" t="s">
        <v>173</v>
      </c>
    </row>
    <row r="70" spans="1:16" ht="12.75">
      <c r="A70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114</v>
      </c>
      <c s="26">
        <v>20.625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177</v>
      </c>
    </row>
    <row r="72" spans="1:5" ht="12.75">
      <c r="A72" s="30" t="s">
        <v>45</v>
      </c>
      <c r="E72" s="31" t="s">
        <v>178</v>
      </c>
    </row>
    <row r="73" spans="1:5" ht="242.25">
      <c r="A73" t="s">
        <v>46</v>
      </c>
      <c r="E73" s="29" t="s">
        <v>179</v>
      </c>
    </row>
    <row r="74" spans="1:16" ht="12.75">
      <c r="A74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114</v>
      </c>
      <c s="26">
        <v>7.93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183</v>
      </c>
    </row>
    <row r="76" spans="1:5" ht="12.75">
      <c r="A76" s="30" t="s">
        <v>45</v>
      </c>
      <c r="E76" s="31" t="s">
        <v>184</v>
      </c>
    </row>
    <row r="77" spans="1:5" ht="229.5">
      <c r="A77" t="s">
        <v>46</v>
      </c>
      <c r="E77" s="29" t="s">
        <v>185</v>
      </c>
    </row>
    <row r="78" spans="1:16" ht="12.75">
      <c r="A78" s="18" t="s">
        <v>38</v>
      </c>
      <c s="23" t="s">
        <v>83</v>
      </c>
      <c s="23" t="s">
        <v>186</v>
      </c>
      <c s="18" t="s">
        <v>40</v>
      </c>
      <c s="24" t="s">
        <v>187</v>
      </c>
      <c s="25" t="s">
        <v>188</v>
      </c>
      <c s="26">
        <v>140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189</v>
      </c>
    </row>
    <row r="80" spans="1:5" ht="12.75">
      <c r="A80" s="30" t="s">
        <v>45</v>
      </c>
      <c r="E80" s="31" t="s">
        <v>190</v>
      </c>
    </row>
    <row r="81" spans="1:5" ht="38.25">
      <c r="A81" t="s">
        <v>46</v>
      </c>
      <c r="E81" s="29" t="s">
        <v>191</v>
      </c>
    </row>
    <row r="82" spans="1:16" ht="12.75">
      <c r="A82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188</v>
      </c>
      <c s="26">
        <v>39.8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25.5">
      <c r="A83" s="28" t="s">
        <v>43</v>
      </c>
      <c r="E83" s="29" t="s">
        <v>195</v>
      </c>
    </row>
    <row r="84" spans="1:5" ht="12.75">
      <c r="A84" s="30" t="s">
        <v>45</v>
      </c>
      <c r="E84" s="31" t="s">
        <v>196</v>
      </c>
    </row>
    <row r="85" spans="1:5" ht="38.25">
      <c r="A85" t="s">
        <v>46</v>
      </c>
      <c r="E85" s="29" t="s">
        <v>191</v>
      </c>
    </row>
    <row r="86" spans="1:16" ht="12.75">
      <c r="A86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188</v>
      </c>
      <c s="26">
        <v>140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25.5">
      <c r="A87" s="28" t="s">
        <v>43</v>
      </c>
      <c r="E87" s="29" t="s">
        <v>200</v>
      </c>
    </row>
    <row r="88" spans="1:5" ht="12.75">
      <c r="A88" s="30" t="s">
        <v>45</v>
      </c>
      <c r="E88" s="31" t="s">
        <v>40</v>
      </c>
    </row>
    <row r="89" spans="1:5" ht="25.5">
      <c r="A89" t="s">
        <v>46</v>
      </c>
      <c r="E89" s="29" t="s">
        <v>201</v>
      </c>
    </row>
    <row r="90" spans="1:18" ht="12.75" customHeight="1">
      <c r="A90" s="5" t="s">
        <v>36</v>
      </c>
      <c s="5"/>
      <c s="35" t="s">
        <v>16</v>
      </c>
      <c s="5"/>
      <c s="21" t="s">
        <v>202</v>
      </c>
      <c s="5"/>
      <c s="5"/>
      <c s="5"/>
      <c s="36">
        <f>0+Q90</f>
      </c>
      <c r="O90">
        <f>0+R90</f>
      </c>
      <c r="Q90">
        <f>0+I91+I95+I99+I103+I107+I111</f>
      </c>
      <c>
        <f>0+O91+O95+O99+O103+O107+O111</f>
      </c>
    </row>
    <row r="91" spans="1:16" ht="12.75">
      <c r="A91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188</v>
      </c>
      <c s="26">
        <v>7.536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206</v>
      </c>
    </row>
    <row r="93" spans="1:5" ht="12.75">
      <c r="A93" s="30" t="s">
        <v>45</v>
      </c>
      <c r="E93" s="31" t="s">
        <v>207</v>
      </c>
    </row>
    <row r="94" spans="1:5" ht="25.5">
      <c r="A94" t="s">
        <v>46</v>
      </c>
      <c r="E94" s="29" t="s">
        <v>208</v>
      </c>
    </row>
    <row r="95" spans="1:16" ht="12.75">
      <c r="A95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145</v>
      </c>
      <c s="26">
        <v>8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212</v>
      </c>
    </row>
    <row r="97" spans="1:5" ht="12.75">
      <c r="A97" s="30" t="s">
        <v>45</v>
      </c>
      <c r="E97" s="31" t="s">
        <v>213</v>
      </c>
    </row>
    <row r="98" spans="1:5" ht="165.75">
      <c r="A98" t="s">
        <v>46</v>
      </c>
      <c r="E98" s="29" t="s">
        <v>214</v>
      </c>
    </row>
    <row r="99" spans="1:16" ht="12.75">
      <c r="A99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188</v>
      </c>
      <c s="26">
        <v>39.6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2.75">
      <c r="A100" s="28" t="s">
        <v>43</v>
      </c>
      <c r="E100" s="29" t="s">
        <v>218</v>
      </c>
    </row>
    <row r="101" spans="1:5" ht="12.75">
      <c r="A101" s="30" t="s">
        <v>45</v>
      </c>
      <c r="E101" s="31" t="s">
        <v>219</v>
      </c>
    </row>
    <row r="102" spans="1:5" ht="102">
      <c r="A102" t="s">
        <v>46</v>
      </c>
      <c r="E102" s="29" t="s">
        <v>220</v>
      </c>
    </row>
    <row r="103" spans="1:16" ht="12.75">
      <c r="A103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145</v>
      </c>
      <c s="26">
        <v>3.2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224</v>
      </c>
    </row>
    <row r="105" spans="1:5" ht="12.75">
      <c r="A105" s="30" t="s">
        <v>45</v>
      </c>
      <c r="E105" s="31" t="s">
        <v>225</v>
      </c>
    </row>
    <row r="106" spans="1:5" ht="63.75">
      <c r="A106" t="s">
        <v>46</v>
      </c>
      <c r="E106" s="29" t="s">
        <v>226</v>
      </c>
    </row>
    <row r="107" spans="1:16" ht="25.5">
      <c r="A107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125</v>
      </c>
      <c s="26">
        <v>1984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230</v>
      </c>
    </row>
    <row r="109" spans="1:5" ht="12.75">
      <c r="A109" s="30" t="s">
        <v>45</v>
      </c>
      <c r="E109" s="31" t="s">
        <v>231</v>
      </c>
    </row>
    <row r="110" spans="1:5" ht="63.75">
      <c r="A110" t="s">
        <v>46</v>
      </c>
      <c r="E110" s="29" t="s">
        <v>232</v>
      </c>
    </row>
    <row r="111" spans="1:16" ht="12.75">
      <c r="A111" s="18" t="s">
        <v>38</v>
      </c>
      <c s="23" t="s">
        <v>233</v>
      </c>
      <c s="23" t="s">
        <v>234</v>
      </c>
      <c s="18" t="s">
        <v>40</v>
      </c>
      <c s="24" t="s">
        <v>235</v>
      </c>
      <c s="25" t="s">
        <v>236</v>
      </c>
      <c s="26">
        <v>744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51">
      <c r="A112" s="28" t="s">
        <v>43</v>
      </c>
      <c r="E112" s="29" t="s">
        <v>237</v>
      </c>
    </row>
    <row r="113" spans="1:5" ht="12.75">
      <c r="A113" s="30" t="s">
        <v>45</v>
      </c>
      <c r="E113" s="31" t="s">
        <v>238</v>
      </c>
    </row>
    <row r="114" spans="1:5" ht="25.5">
      <c r="A114" t="s">
        <v>46</v>
      </c>
      <c r="E114" s="29" t="s">
        <v>239</v>
      </c>
    </row>
    <row r="115" spans="1:18" ht="12.75" customHeight="1">
      <c r="A115" s="5" t="s">
        <v>36</v>
      </c>
      <c s="5"/>
      <c s="35" t="s">
        <v>15</v>
      </c>
      <c s="5"/>
      <c s="21" t="s">
        <v>240</v>
      </c>
      <c s="5"/>
      <c s="5"/>
      <c s="5"/>
      <c s="36">
        <f>0+Q115</f>
      </c>
      <c r="O115">
        <f>0+R115</f>
      </c>
      <c r="Q115">
        <f>0+I116+I120+I124</f>
      </c>
      <c>
        <f>0+O116+O120+O124</f>
      </c>
    </row>
    <row r="116" spans="1:16" ht="12.75">
      <c r="A116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114</v>
      </c>
      <c s="26">
        <v>8.928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244</v>
      </c>
    </row>
    <row r="118" spans="1:5" ht="12.75">
      <c r="A118" s="30" t="s">
        <v>45</v>
      </c>
      <c r="E118" s="31" t="s">
        <v>245</v>
      </c>
    </row>
    <row r="119" spans="1:5" ht="229.5">
      <c r="A119" t="s">
        <v>46</v>
      </c>
      <c r="E119" s="29" t="s">
        <v>246</v>
      </c>
    </row>
    <row r="120" spans="1:16" ht="12.75">
      <c r="A120" s="18" t="s">
        <v>38</v>
      </c>
      <c s="23" t="s">
        <v>247</v>
      </c>
      <c s="23" t="s">
        <v>248</v>
      </c>
      <c s="18" t="s">
        <v>40</v>
      </c>
      <c s="24" t="s">
        <v>249</v>
      </c>
      <c s="25" t="s">
        <v>114</v>
      </c>
      <c s="26">
        <v>21.7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38.25">
      <c r="A121" s="28" t="s">
        <v>43</v>
      </c>
      <c r="E121" s="29" t="s">
        <v>250</v>
      </c>
    </row>
    <row r="122" spans="1:5" ht="12.75">
      <c r="A122" s="30" t="s">
        <v>45</v>
      </c>
      <c r="E122" s="31" t="s">
        <v>251</v>
      </c>
    </row>
    <row r="123" spans="1:5" ht="382.5">
      <c r="A123" t="s">
        <v>46</v>
      </c>
      <c r="E123" s="29" t="s">
        <v>252</v>
      </c>
    </row>
    <row r="124" spans="1:16" ht="12.75">
      <c r="A124" s="18" t="s">
        <v>38</v>
      </c>
      <c s="23" t="s">
        <v>253</v>
      </c>
      <c s="23" t="s">
        <v>254</v>
      </c>
      <c s="18" t="s">
        <v>40</v>
      </c>
      <c s="24" t="s">
        <v>255</v>
      </c>
      <c s="25" t="s">
        <v>100</v>
      </c>
      <c s="26">
        <v>4.774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256</v>
      </c>
    </row>
    <row r="126" spans="1:5" ht="12.75">
      <c r="A126" s="30" t="s">
        <v>45</v>
      </c>
      <c r="E126" s="31" t="s">
        <v>257</v>
      </c>
    </row>
    <row r="127" spans="1:5" ht="242.25">
      <c r="A127" t="s">
        <v>46</v>
      </c>
      <c r="E127" s="29" t="s">
        <v>258</v>
      </c>
    </row>
    <row r="128" spans="1:18" ht="12.75" customHeight="1">
      <c r="A128" s="5" t="s">
        <v>36</v>
      </c>
      <c s="5"/>
      <c s="35" t="s">
        <v>26</v>
      </c>
      <c s="5"/>
      <c s="21" t="s">
        <v>259</v>
      </c>
      <c s="5"/>
      <c s="5"/>
      <c s="5"/>
      <c s="36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114</v>
      </c>
      <c s="26">
        <v>108.5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38.25">
      <c r="A130" s="28" t="s">
        <v>43</v>
      </c>
      <c r="E130" s="29" t="s">
        <v>263</v>
      </c>
    </row>
    <row r="131" spans="1:5" ht="12.75">
      <c r="A131" s="30" t="s">
        <v>45</v>
      </c>
      <c r="E131" s="31" t="s">
        <v>264</v>
      </c>
    </row>
    <row r="132" spans="1:5" ht="369.75">
      <c r="A132" t="s">
        <v>46</v>
      </c>
      <c r="E132" s="29" t="s">
        <v>265</v>
      </c>
    </row>
    <row r="133" spans="1:16" ht="12.75">
      <c r="A133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100</v>
      </c>
      <c s="26">
        <v>15.19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269</v>
      </c>
    </row>
    <row r="135" spans="1:5" ht="12.75">
      <c r="A135" s="30" t="s">
        <v>45</v>
      </c>
      <c r="E135" s="31" t="s">
        <v>270</v>
      </c>
    </row>
    <row r="136" spans="1:5" ht="267.75">
      <c r="A136" t="s">
        <v>46</v>
      </c>
      <c r="E136" s="29" t="s">
        <v>271</v>
      </c>
    </row>
    <row r="137" spans="1:16" ht="12.75">
      <c r="A137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114</v>
      </c>
      <c s="26">
        <v>4.98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275</v>
      </c>
    </row>
    <row r="139" spans="1:5" ht="12.75">
      <c r="A139" s="30" t="s">
        <v>45</v>
      </c>
      <c r="E139" s="31" t="s">
        <v>276</v>
      </c>
    </row>
    <row r="140" spans="1:5" ht="229.5">
      <c r="A140" t="s">
        <v>46</v>
      </c>
      <c r="E140" s="29" t="s">
        <v>277</v>
      </c>
    </row>
    <row r="141" spans="1:16" ht="12.75">
      <c r="A141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114</v>
      </c>
      <c s="26">
        <v>5.622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281</v>
      </c>
    </row>
    <row r="143" spans="1:5" ht="12.75">
      <c r="A143" s="30" t="s">
        <v>45</v>
      </c>
      <c r="E143" s="31" t="s">
        <v>282</v>
      </c>
    </row>
    <row r="144" spans="1:5" ht="369.75">
      <c r="A144" t="s">
        <v>46</v>
      </c>
      <c r="E144" s="29" t="s">
        <v>265</v>
      </c>
    </row>
    <row r="145" spans="1:16" ht="12.75">
      <c r="A145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114</v>
      </c>
      <c s="26">
        <v>14.196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286</v>
      </c>
    </row>
    <row r="147" spans="1:5" ht="38.25">
      <c r="A147" s="30" t="s">
        <v>45</v>
      </c>
      <c r="E147" s="31" t="s">
        <v>287</v>
      </c>
    </row>
    <row r="148" spans="1:5" ht="369.75">
      <c r="A148" t="s">
        <v>46</v>
      </c>
      <c r="E148" s="29" t="s">
        <v>265</v>
      </c>
    </row>
    <row r="149" spans="1:16" ht="12.75">
      <c r="A149" s="18" t="s">
        <v>38</v>
      </c>
      <c s="23" t="s">
        <v>288</v>
      </c>
      <c s="23" t="s">
        <v>289</v>
      </c>
      <c s="18" t="s">
        <v>40</v>
      </c>
      <c s="24" t="s">
        <v>290</v>
      </c>
      <c s="25" t="s">
        <v>114</v>
      </c>
      <c s="26">
        <v>2.833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291</v>
      </c>
    </row>
    <row r="151" spans="1:5" ht="12.75">
      <c r="A151" s="30" t="s">
        <v>45</v>
      </c>
      <c r="E151" s="31" t="s">
        <v>292</v>
      </c>
    </row>
    <row r="152" spans="1:5" ht="369.75">
      <c r="A152" t="s">
        <v>46</v>
      </c>
      <c r="E152" s="29" t="s">
        <v>265</v>
      </c>
    </row>
    <row r="153" spans="1:16" ht="12.75">
      <c r="A153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114</v>
      </c>
      <c s="26">
        <v>17.484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296</v>
      </c>
    </row>
    <row r="155" spans="1:5" ht="38.25">
      <c r="A155" s="30" t="s">
        <v>45</v>
      </c>
      <c r="E155" s="31" t="s">
        <v>297</v>
      </c>
    </row>
    <row r="156" spans="1:5" ht="25.5">
      <c r="A156" t="s">
        <v>46</v>
      </c>
      <c r="E156" s="29" t="s">
        <v>298</v>
      </c>
    </row>
    <row r="157" spans="1:16" ht="12.75">
      <c r="A157" s="18" t="s">
        <v>38</v>
      </c>
      <c s="23" t="s">
        <v>299</v>
      </c>
      <c s="23" t="s">
        <v>300</v>
      </c>
      <c s="18" t="s">
        <v>40</v>
      </c>
      <c s="24" t="s">
        <v>301</v>
      </c>
      <c s="25" t="s">
        <v>114</v>
      </c>
      <c s="26">
        <v>1.519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302</v>
      </c>
    </row>
    <row r="159" spans="1:5" ht="12.75">
      <c r="A159" s="30" t="s">
        <v>45</v>
      </c>
      <c r="E159" s="31" t="s">
        <v>303</v>
      </c>
    </row>
    <row r="160" spans="1:5" ht="38.25">
      <c r="A160" t="s">
        <v>46</v>
      </c>
      <c r="E160" s="29" t="s">
        <v>304</v>
      </c>
    </row>
    <row r="161" spans="1:16" ht="12.75">
      <c r="A161" s="18" t="s">
        <v>38</v>
      </c>
      <c s="23" t="s">
        <v>305</v>
      </c>
      <c s="23" t="s">
        <v>306</v>
      </c>
      <c s="18" t="s">
        <v>40</v>
      </c>
      <c s="24" t="s">
        <v>307</v>
      </c>
      <c s="25" t="s">
        <v>114</v>
      </c>
      <c s="26">
        <v>1.208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308</v>
      </c>
    </row>
    <row r="163" spans="1:5" ht="12.75">
      <c r="A163" s="30" t="s">
        <v>45</v>
      </c>
      <c r="E163" s="31" t="s">
        <v>309</v>
      </c>
    </row>
    <row r="164" spans="1:5" ht="395.25">
      <c r="A164" t="s">
        <v>46</v>
      </c>
      <c r="E164" s="29" t="s">
        <v>310</v>
      </c>
    </row>
    <row r="165" spans="1:16" ht="12.75">
      <c r="A165" s="18" t="s">
        <v>38</v>
      </c>
      <c s="23" t="s">
        <v>311</v>
      </c>
      <c s="23" t="s">
        <v>312</v>
      </c>
      <c s="18" t="s">
        <v>40</v>
      </c>
      <c s="24" t="s">
        <v>313</v>
      </c>
      <c s="25" t="s">
        <v>114</v>
      </c>
      <c s="26">
        <v>7.496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25.5">
      <c r="A166" s="28" t="s">
        <v>43</v>
      </c>
      <c r="E166" s="29" t="s">
        <v>314</v>
      </c>
    </row>
    <row r="167" spans="1:5" ht="12.75">
      <c r="A167" s="30" t="s">
        <v>45</v>
      </c>
      <c r="E167" s="31" t="s">
        <v>315</v>
      </c>
    </row>
    <row r="168" spans="1:5" ht="102">
      <c r="A168" t="s">
        <v>46</v>
      </c>
      <c r="E168" s="29" t="s">
        <v>316</v>
      </c>
    </row>
    <row r="169" spans="1:18" ht="12.75" customHeight="1">
      <c r="A169" s="5" t="s">
        <v>36</v>
      </c>
      <c s="5"/>
      <c s="35" t="s">
        <v>28</v>
      </c>
      <c s="5"/>
      <c s="21" t="s">
        <v>317</v>
      </c>
      <c s="5"/>
      <c s="5"/>
      <c s="5"/>
      <c s="36">
        <f>0+Q169</f>
      </c>
      <c r="O169">
        <f>0+R169</f>
      </c>
      <c r="Q169">
        <f>0+I170+I174+I178+I182+I186+I190+I194+I198+I202+I206+I210</f>
      </c>
      <c>
        <f>0+O170+O174+O178+O182+O186+O190+O194+O198+O202+O206+O210</f>
      </c>
    </row>
    <row r="170" spans="1:16" ht="12.75">
      <c r="A170" s="18" t="s">
        <v>38</v>
      </c>
      <c s="23" t="s">
        <v>318</v>
      </c>
      <c s="23" t="s">
        <v>319</v>
      </c>
      <c s="18" t="s">
        <v>22</v>
      </c>
      <c s="24" t="s">
        <v>320</v>
      </c>
      <c s="25" t="s">
        <v>188</v>
      </c>
      <c s="26">
        <v>1204.8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321</v>
      </c>
    </row>
    <row r="172" spans="1:5" ht="38.25">
      <c r="A172" s="30" t="s">
        <v>45</v>
      </c>
      <c r="E172" s="31" t="s">
        <v>322</v>
      </c>
    </row>
    <row r="173" spans="1:5" ht="51">
      <c r="A173" t="s">
        <v>46</v>
      </c>
      <c r="E173" s="29" t="s">
        <v>323</v>
      </c>
    </row>
    <row r="174" spans="1:16" ht="12.75">
      <c r="A174" s="18" t="s">
        <v>38</v>
      </c>
      <c s="23" t="s">
        <v>324</v>
      </c>
      <c s="23" t="s">
        <v>319</v>
      </c>
      <c s="18" t="s">
        <v>16</v>
      </c>
      <c s="24" t="s">
        <v>320</v>
      </c>
      <c s="25" t="s">
        <v>188</v>
      </c>
      <c s="26">
        <v>300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325</v>
      </c>
    </row>
    <row r="176" spans="1:5" ht="12.75">
      <c r="A176" s="30" t="s">
        <v>45</v>
      </c>
      <c r="E176" s="31" t="s">
        <v>326</v>
      </c>
    </row>
    <row r="177" spans="1:5" ht="51">
      <c r="A177" t="s">
        <v>46</v>
      </c>
      <c r="E177" s="29" t="s">
        <v>323</v>
      </c>
    </row>
    <row r="178" spans="1:16" ht="12.75">
      <c r="A178" s="18" t="s">
        <v>38</v>
      </c>
      <c s="23" t="s">
        <v>327</v>
      </c>
      <c s="23" t="s">
        <v>319</v>
      </c>
      <c s="18" t="s">
        <v>15</v>
      </c>
      <c s="24" t="s">
        <v>320</v>
      </c>
      <c s="25" t="s">
        <v>188</v>
      </c>
      <c s="26">
        <v>296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328</v>
      </c>
    </row>
    <row r="180" spans="1:5" ht="12.75">
      <c r="A180" s="30" t="s">
        <v>45</v>
      </c>
      <c r="E180" s="31" t="s">
        <v>329</v>
      </c>
    </row>
    <row r="181" spans="1:5" ht="51">
      <c r="A181" t="s">
        <v>46</v>
      </c>
      <c r="E181" s="29" t="s">
        <v>323</v>
      </c>
    </row>
    <row r="182" spans="1:16" ht="12.75">
      <c r="A182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188</v>
      </c>
      <c s="26">
        <v>752.4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333</v>
      </c>
    </row>
    <row r="184" spans="1:5" ht="38.25">
      <c r="A184" s="30" t="s">
        <v>45</v>
      </c>
      <c r="E184" s="31" t="s">
        <v>334</v>
      </c>
    </row>
    <row r="185" spans="1:5" ht="140.25">
      <c r="A185" t="s">
        <v>46</v>
      </c>
      <c r="E185" s="29" t="s">
        <v>335</v>
      </c>
    </row>
    <row r="186" spans="1:16" ht="12.75">
      <c r="A186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188</v>
      </c>
      <c s="26">
        <v>748.4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339</v>
      </c>
    </row>
    <row r="188" spans="1:5" ht="38.25">
      <c r="A188" s="30" t="s">
        <v>45</v>
      </c>
      <c r="E188" s="31" t="s">
        <v>340</v>
      </c>
    </row>
    <row r="189" spans="1:5" ht="140.25">
      <c r="A189" t="s">
        <v>46</v>
      </c>
      <c r="E189" s="29" t="s">
        <v>335</v>
      </c>
    </row>
    <row r="190" spans="1:16" ht="12.75">
      <c r="A190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114</v>
      </c>
      <c s="26">
        <v>15.6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344</v>
      </c>
    </row>
    <row r="192" spans="1:5" ht="12.75">
      <c r="A192" s="30" t="s">
        <v>45</v>
      </c>
      <c r="E192" s="31" t="s">
        <v>345</v>
      </c>
    </row>
    <row r="193" spans="1:5" ht="140.25">
      <c r="A193" t="s">
        <v>46</v>
      </c>
      <c r="E193" s="29" t="s">
        <v>335</v>
      </c>
    </row>
    <row r="194" spans="1:16" ht="12.75">
      <c r="A194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188</v>
      </c>
      <c s="26">
        <v>300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349</v>
      </c>
    </row>
    <row r="196" spans="1:5" ht="12.75">
      <c r="A196" s="30" t="s">
        <v>45</v>
      </c>
      <c r="E196" s="31" t="s">
        <v>350</v>
      </c>
    </row>
    <row r="197" spans="1:5" ht="140.25">
      <c r="A197" t="s">
        <v>46</v>
      </c>
      <c r="E197" s="29" t="s">
        <v>335</v>
      </c>
    </row>
    <row r="198" spans="1:16" ht="12.75">
      <c r="A198" s="18" t="s">
        <v>38</v>
      </c>
      <c s="23" t="s">
        <v>351</v>
      </c>
      <c s="23" t="s">
        <v>352</v>
      </c>
      <c s="18" t="s">
        <v>40</v>
      </c>
      <c s="24" t="s">
        <v>353</v>
      </c>
      <c s="25" t="s">
        <v>188</v>
      </c>
      <c s="26">
        <v>420.32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354</v>
      </c>
    </row>
    <row r="200" spans="1:5" ht="12.75">
      <c r="A200" s="30" t="s">
        <v>45</v>
      </c>
      <c r="E200" s="31" t="s">
        <v>355</v>
      </c>
    </row>
    <row r="201" spans="1:5" ht="140.25">
      <c r="A201" t="s">
        <v>46</v>
      </c>
      <c r="E201" s="29" t="s">
        <v>335</v>
      </c>
    </row>
    <row r="202" spans="1:16" ht="12.75">
      <c r="A202" s="18" t="s">
        <v>38</v>
      </c>
      <c s="23" t="s">
        <v>356</v>
      </c>
      <c s="23" t="s">
        <v>357</v>
      </c>
      <c s="18" t="s">
        <v>40</v>
      </c>
      <c s="24" t="s">
        <v>358</v>
      </c>
      <c s="25" t="s">
        <v>188</v>
      </c>
      <c s="26">
        <v>420.32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359</v>
      </c>
    </row>
    <row r="204" spans="1:5" ht="12.75">
      <c r="A204" s="30" t="s">
        <v>45</v>
      </c>
      <c r="E204" s="31" t="s">
        <v>355</v>
      </c>
    </row>
    <row r="205" spans="1:5" ht="25.5">
      <c r="A205" t="s">
        <v>46</v>
      </c>
      <c r="E205" s="29" t="s">
        <v>360</v>
      </c>
    </row>
    <row r="206" spans="1:16" ht="12.75">
      <c r="A206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188</v>
      </c>
      <c s="26">
        <v>9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12.75">
      <c r="A207" s="28" t="s">
        <v>43</v>
      </c>
      <c r="E207" s="29" t="s">
        <v>364</v>
      </c>
    </row>
    <row r="208" spans="1:5" ht="12.75">
      <c r="A208" s="30" t="s">
        <v>45</v>
      </c>
      <c r="E208" s="31" t="s">
        <v>365</v>
      </c>
    </row>
    <row r="209" spans="1:5" ht="89.25">
      <c r="A209" t="s">
        <v>46</v>
      </c>
      <c r="E209" s="29" t="s">
        <v>366</v>
      </c>
    </row>
    <row r="210" spans="1:16" ht="12.75">
      <c r="A210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145</v>
      </c>
      <c s="26">
        <v>266</v>
      </c>
      <c s="27">
        <v>0</v>
      </c>
      <c s="27">
        <f>ROUND(ROUND(H210,2)*ROUND(G210,3),2)</f>
      </c>
      <c r="O210">
        <f>(I210*21)/100</f>
      </c>
      <c t="s">
        <v>16</v>
      </c>
    </row>
    <row r="211" spans="1:5" ht="25.5">
      <c r="A211" s="28" t="s">
        <v>43</v>
      </c>
      <c r="E211" s="29" t="s">
        <v>370</v>
      </c>
    </row>
    <row r="212" spans="1:5" ht="63.75">
      <c r="A212" s="30" t="s">
        <v>45</v>
      </c>
      <c r="E212" s="31" t="s">
        <v>371</v>
      </c>
    </row>
    <row r="213" spans="1:5" ht="38.25">
      <c r="A213" t="s">
        <v>46</v>
      </c>
      <c r="E213" s="29" t="s">
        <v>372</v>
      </c>
    </row>
    <row r="214" spans="1:18" ht="12.75" customHeight="1">
      <c r="A214" s="5" t="s">
        <v>36</v>
      </c>
      <c s="5"/>
      <c s="35" t="s">
        <v>30</v>
      </c>
      <c s="5"/>
      <c s="21" t="s">
        <v>373</v>
      </c>
      <c s="5"/>
      <c s="5"/>
      <c s="5"/>
      <c s="36">
        <f>0+Q214</f>
      </c>
      <c r="O214">
        <f>0+R214</f>
      </c>
      <c r="Q214">
        <f>0+I215+I219+I223+I227+I231+I235+I239</f>
      </c>
      <c>
        <f>0+O215+O219+O223+O227+O231+O235+O239</f>
      </c>
    </row>
    <row r="215" spans="1:16" ht="25.5">
      <c r="A215" s="18" t="s">
        <v>38</v>
      </c>
      <c s="23" t="s">
        <v>374</v>
      </c>
      <c s="23" t="s">
        <v>375</v>
      </c>
      <c s="18" t="s">
        <v>40</v>
      </c>
      <c s="24" t="s">
        <v>376</v>
      </c>
      <c s="25" t="s">
        <v>188</v>
      </c>
      <c s="26">
        <v>771.584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377</v>
      </c>
    </row>
    <row r="217" spans="1:5" ht="12.75">
      <c r="A217" s="30" t="s">
        <v>45</v>
      </c>
      <c r="E217" s="31" t="s">
        <v>378</v>
      </c>
    </row>
    <row r="218" spans="1:5" ht="76.5">
      <c r="A218" t="s">
        <v>46</v>
      </c>
      <c r="E218" s="29" t="s">
        <v>379</v>
      </c>
    </row>
    <row r="219" spans="1:16" ht="25.5">
      <c r="A219" s="18" t="s">
        <v>38</v>
      </c>
      <c s="23" t="s">
        <v>380</v>
      </c>
      <c s="23" t="s">
        <v>381</v>
      </c>
      <c s="18" t="s">
        <v>40</v>
      </c>
      <c s="24" t="s">
        <v>382</v>
      </c>
      <c s="25" t="s">
        <v>188</v>
      </c>
      <c s="26">
        <v>125.024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12.75">
      <c r="A220" s="28" t="s">
        <v>43</v>
      </c>
      <c r="E220" s="29" t="s">
        <v>383</v>
      </c>
    </row>
    <row r="221" spans="1:5" ht="38.25">
      <c r="A221" s="30" t="s">
        <v>45</v>
      </c>
      <c r="E221" s="31" t="s">
        <v>384</v>
      </c>
    </row>
    <row r="222" spans="1:5" ht="76.5">
      <c r="A222" t="s">
        <v>46</v>
      </c>
      <c r="E222" s="29" t="s">
        <v>379</v>
      </c>
    </row>
    <row r="223" spans="1:16" ht="25.5">
      <c r="A223" s="18" t="s">
        <v>38</v>
      </c>
      <c s="23" t="s">
        <v>385</v>
      </c>
      <c s="23" t="s">
        <v>386</v>
      </c>
      <c s="18" t="s">
        <v>40</v>
      </c>
      <c s="24" t="s">
        <v>387</v>
      </c>
      <c s="25" t="s">
        <v>188</v>
      </c>
      <c s="26">
        <v>234.832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388</v>
      </c>
    </row>
    <row r="225" spans="1:5" ht="63.75">
      <c r="A225" s="30" t="s">
        <v>45</v>
      </c>
      <c r="E225" s="31" t="s">
        <v>389</v>
      </c>
    </row>
    <row r="226" spans="1:5" ht="76.5">
      <c r="A226" t="s">
        <v>46</v>
      </c>
      <c r="E226" s="29" t="s">
        <v>379</v>
      </c>
    </row>
    <row r="227" spans="1:16" ht="12.75">
      <c r="A227" s="18" t="s">
        <v>38</v>
      </c>
      <c s="23" t="s">
        <v>390</v>
      </c>
      <c s="23" t="s">
        <v>391</v>
      </c>
      <c s="18" t="s">
        <v>40</v>
      </c>
      <c s="24" t="s">
        <v>392</v>
      </c>
      <c s="25" t="s">
        <v>188</v>
      </c>
      <c s="26">
        <v>1683.68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393</v>
      </c>
    </row>
    <row r="229" spans="1:5" ht="63.75">
      <c r="A229" s="30" t="s">
        <v>45</v>
      </c>
      <c r="E229" s="31" t="s">
        <v>394</v>
      </c>
    </row>
    <row r="230" spans="1:5" ht="76.5">
      <c r="A230" t="s">
        <v>46</v>
      </c>
      <c r="E230" s="29" t="s">
        <v>379</v>
      </c>
    </row>
    <row r="231" spans="1:16" ht="12.75">
      <c r="A231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188</v>
      </c>
      <c s="26">
        <v>1125.68</v>
      </c>
      <c s="27">
        <v>0</v>
      </c>
      <c s="27">
        <f>ROUND(ROUND(H231,2)*ROUND(G231,3),2)</f>
      </c>
      <c r="O231">
        <f>(I231*21)/100</f>
      </c>
      <c t="s">
        <v>16</v>
      </c>
    </row>
    <row r="232" spans="1:5" ht="12.75">
      <c r="A232" s="28" t="s">
        <v>43</v>
      </c>
      <c r="E232" s="29" t="s">
        <v>398</v>
      </c>
    </row>
    <row r="233" spans="1:5" ht="51">
      <c r="A233" s="30" t="s">
        <v>45</v>
      </c>
      <c r="E233" s="31" t="s">
        <v>399</v>
      </c>
    </row>
    <row r="234" spans="1:5" ht="76.5">
      <c r="A234" t="s">
        <v>46</v>
      </c>
      <c r="E234" s="29" t="s">
        <v>379</v>
      </c>
    </row>
    <row r="235" spans="1:16" ht="12.75">
      <c r="A235" s="18" t="s">
        <v>38</v>
      </c>
      <c s="23" t="s">
        <v>400</v>
      </c>
      <c s="23" t="s">
        <v>401</v>
      </c>
      <c s="18" t="s">
        <v>40</v>
      </c>
      <c s="24" t="s">
        <v>402</v>
      </c>
      <c s="25" t="s">
        <v>188</v>
      </c>
      <c s="26">
        <v>14.394</v>
      </c>
      <c s="27">
        <v>0</v>
      </c>
      <c s="27">
        <f>ROUND(ROUND(H235,2)*ROUND(G235,3),2)</f>
      </c>
      <c r="O235">
        <f>(I235*21)/100</f>
      </c>
      <c t="s">
        <v>16</v>
      </c>
    </row>
    <row r="236" spans="1:5" ht="25.5">
      <c r="A236" s="28" t="s">
        <v>43</v>
      </c>
      <c r="E236" s="29" t="s">
        <v>403</v>
      </c>
    </row>
    <row r="237" spans="1:5" ht="12.75">
      <c r="A237" s="30" t="s">
        <v>45</v>
      </c>
      <c r="E237" s="31" t="s">
        <v>404</v>
      </c>
    </row>
    <row r="238" spans="1:5" ht="63.75">
      <c r="A238" t="s">
        <v>46</v>
      </c>
      <c r="E238" s="29" t="s">
        <v>405</v>
      </c>
    </row>
    <row r="239" spans="1:16" ht="12.75">
      <c r="A239" s="18" t="s">
        <v>38</v>
      </c>
      <c s="23" t="s">
        <v>406</v>
      </c>
      <c s="23" t="s">
        <v>407</v>
      </c>
      <c s="18" t="s">
        <v>40</v>
      </c>
      <c s="24" t="s">
        <v>408</v>
      </c>
      <c s="25" t="s">
        <v>145</v>
      </c>
      <c s="26">
        <v>23.2</v>
      </c>
      <c s="27">
        <v>0</v>
      </c>
      <c s="27">
        <f>ROUND(ROUND(H239,2)*ROUND(G239,3),2)</f>
      </c>
      <c r="O239">
        <f>(I239*21)/100</f>
      </c>
      <c t="s">
        <v>16</v>
      </c>
    </row>
    <row r="240" spans="1:5" ht="12.75">
      <c r="A240" s="28" t="s">
        <v>43</v>
      </c>
      <c r="E240" s="29" t="s">
        <v>409</v>
      </c>
    </row>
    <row r="241" spans="1:5" ht="12.75">
      <c r="A241" s="30" t="s">
        <v>45</v>
      </c>
      <c r="E241" s="31" t="s">
        <v>410</v>
      </c>
    </row>
    <row r="242" spans="1:5" ht="76.5">
      <c r="A242" t="s">
        <v>46</v>
      </c>
      <c r="E242" s="29" t="s">
        <v>411</v>
      </c>
    </row>
    <row r="243" spans="1:18" ht="12.75" customHeight="1">
      <c r="A243" s="5" t="s">
        <v>36</v>
      </c>
      <c s="5"/>
      <c s="35" t="s">
        <v>128</v>
      </c>
      <c s="5"/>
      <c s="21" t="s">
        <v>412</v>
      </c>
      <c s="5"/>
      <c s="5"/>
      <c s="5"/>
      <c s="36">
        <f>0+Q243</f>
      </c>
      <c r="O243">
        <f>0+R243</f>
      </c>
      <c r="Q243">
        <f>0+I244+I248+I252+I256+I260+I264+I268</f>
      </c>
      <c>
        <f>0+O244+O248+O252+O256+O260+O264+O268</f>
      </c>
    </row>
    <row r="244" spans="1:16" ht="25.5">
      <c r="A244" s="18" t="s">
        <v>38</v>
      </c>
      <c s="23" t="s">
        <v>413</v>
      </c>
      <c s="23" t="s">
        <v>414</v>
      </c>
      <c s="18" t="s">
        <v>40</v>
      </c>
      <c s="24" t="s">
        <v>415</v>
      </c>
      <c s="25" t="s">
        <v>188</v>
      </c>
      <c s="26">
        <v>576.6</v>
      </c>
      <c s="27">
        <v>0</v>
      </c>
      <c s="27">
        <f>ROUND(ROUND(H244,2)*ROUND(G244,3),2)</f>
      </c>
      <c r="O244">
        <f>(I244*21)/100</f>
      </c>
      <c t="s">
        <v>16</v>
      </c>
    </row>
    <row r="245" spans="1:5" ht="12.75">
      <c r="A245" s="28" t="s">
        <v>43</v>
      </c>
      <c r="E245" s="29" t="s">
        <v>416</v>
      </c>
    </row>
    <row r="246" spans="1:5" ht="12.75">
      <c r="A246" s="30" t="s">
        <v>45</v>
      </c>
      <c r="E246" s="31" t="s">
        <v>417</v>
      </c>
    </row>
    <row r="247" spans="1:5" ht="204">
      <c r="A247" t="s">
        <v>46</v>
      </c>
      <c r="E247" s="29" t="s">
        <v>418</v>
      </c>
    </row>
    <row r="248" spans="1:16" ht="25.5">
      <c r="A248" s="18" t="s">
        <v>38</v>
      </c>
      <c s="23" t="s">
        <v>419</v>
      </c>
      <c s="23" t="s">
        <v>420</v>
      </c>
      <c s="18" t="s">
        <v>60</v>
      </c>
      <c s="24" t="s">
        <v>421</v>
      </c>
      <c s="25" t="s">
        <v>188</v>
      </c>
      <c s="26">
        <v>99.2</v>
      </c>
      <c s="27">
        <v>0</v>
      </c>
      <c s="27">
        <f>ROUND(ROUND(H248,2)*ROUND(G248,3),2)</f>
      </c>
      <c r="O248">
        <f>(I248*21)/100</f>
      </c>
      <c t="s">
        <v>16</v>
      </c>
    </row>
    <row r="249" spans="1:5" ht="12.75">
      <c r="A249" s="28" t="s">
        <v>43</v>
      </c>
      <c r="E249" s="29" t="s">
        <v>422</v>
      </c>
    </row>
    <row r="250" spans="1:5" ht="12.75">
      <c r="A250" s="30" t="s">
        <v>45</v>
      </c>
      <c r="E250" s="31" t="s">
        <v>423</v>
      </c>
    </row>
    <row r="251" spans="1:5" ht="204">
      <c r="A251" t="s">
        <v>46</v>
      </c>
      <c r="E251" s="29" t="s">
        <v>424</v>
      </c>
    </row>
    <row r="252" spans="1:16" ht="12.75">
      <c r="A252" s="18" t="s">
        <v>38</v>
      </c>
      <c s="23" t="s">
        <v>425</v>
      </c>
      <c s="23" t="s">
        <v>426</v>
      </c>
      <c s="18" t="s">
        <v>40</v>
      </c>
      <c s="24" t="s">
        <v>427</v>
      </c>
      <c s="25" t="s">
        <v>188</v>
      </c>
      <c s="26">
        <v>166.16</v>
      </c>
      <c s="27">
        <v>0</v>
      </c>
      <c s="27">
        <f>ROUND(ROUND(H252,2)*ROUND(G252,3),2)</f>
      </c>
      <c r="O252">
        <f>(I252*21)/100</f>
      </c>
      <c t="s">
        <v>16</v>
      </c>
    </row>
    <row r="253" spans="1:5" ht="12.75">
      <c r="A253" s="28" t="s">
        <v>43</v>
      </c>
      <c r="E253" s="29" t="s">
        <v>428</v>
      </c>
    </row>
    <row r="254" spans="1:5" ht="12.75">
      <c r="A254" s="30" t="s">
        <v>45</v>
      </c>
      <c r="E254" s="31" t="s">
        <v>429</v>
      </c>
    </row>
    <row r="255" spans="1:5" ht="51">
      <c r="A255" t="s">
        <v>46</v>
      </c>
      <c r="E255" s="29" t="s">
        <v>430</v>
      </c>
    </row>
    <row r="256" spans="1:16" ht="12.75">
      <c r="A256" s="18" t="s">
        <v>38</v>
      </c>
      <c s="23" t="s">
        <v>431</v>
      </c>
      <c s="23" t="s">
        <v>432</v>
      </c>
      <c s="18" t="s">
        <v>40</v>
      </c>
      <c s="24" t="s">
        <v>433</v>
      </c>
      <c s="25" t="s">
        <v>188</v>
      </c>
      <c s="26">
        <v>74.4</v>
      </c>
      <c s="27">
        <v>0</v>
      </c>
      <c s="27">
        <f>ROUND(ROUND(H256,2)*ROUND(G256,3),2)</f>
      </c>
      <c r="O256">
        <f>(I256*21)/100</f>
      </c>
      <c t="s">
        <v>16</v>
      </c>
    </row>
    <row r="257" spans="1:5" ht="12.75">
      <c r="A257" s="28" t="s">
        <v>43</v>
      </c>
      <c r="E257" s="29" t="s">
        <v>434</v>
      </c>
    </row>
    <row r="258" spans="1:5" ht="12.75">
      <c r="A258" s="30" t="s">
        <v>45</v>
      </c>
      <c r="E258" s="31" t="s">
        <v>435</v>
      </c>
    </row>
    <row r="259" spans="1:5" ht="51">
      <c r="A259" t="s">
        <v>46</v>
      </c>
      <c r="E259" s="29" t="s">
        <v>430</v>
      </c>
    </row>
    <row r="260" spans="1:16" ht="12.75">
      <c r="A260" s="18" t="s">
        <v>38</v>
      </c>
      <c s="23" t="s">
        <v>436</v>
      </c>
      <c s="23" t="s">
        <v>437</v>
      </c>
      <c s="18" t="s">
        <v>40</v>
      </c>
      <c s="24" t="s">
        <v>438</v>
      </c>
      <c s="25" t="s">
        <v>188</v>
      </c>
      <c s="26">
        <v>37.2</v>
      </c>
      <c s="27">
        <v>0</v>
      </c>
      <c s="27">
        <f>ROUND(ROUND(H260,2)*ROUND(G260,3),2)</f>
      </c>
      <c r="O260">
        <f>(I260*21)/100</f>
      </c>
      <c t="s">
        <v>16</v>
      </c>
    </row>
    <row r="261" spans="1:5" ht="12.75">
      <c r="A261" s="28" t="s">
        <v>43</v>
      </c>
      <c r="E261" s="29" t="s">
        <v>439</v>
      </c>
    </row>
    <row r="262" spans="1:5" ht="12.75">
      <c r="A262" s="30" t="s">
        <v>45</v>
      </c>
      <c r="E262" s="31" t="s">
        <v>440</v>
      </c>
    </row>
    <row r="263" spans="1:5" ht="51">
      <c r="A263" t="s">
        <v>46</v>
      </c>
      <c r="E263" s="29" t="s">
        <v>430</v>
      </c>
    </row>
    <row r="264" spans="1:16" ht="12.75">
      <c r="A264" s="18" t="s">
        <v>38</v>
      </c>
      <c s="23" t="s">
        <v>441</v>
      </c>
      <c s="23" t="s">
        <v>442</v>
      </c>
      <c s="18" t="s">
        <v>40</v>
      </c>
      <c s="24" t="s">
        <v>443</v>
      </c>
      <c s="25" t="s">
        <v>188</v>
      </c>
      <c s="26">
        <v>12.4</v>
      </c>
      <c s="27">
        <v>0</v>
      </c>
      <c s="27">
        <f>ROUND(ROUND(H264,2)*ROUND(G264,3),2)</f>
      </c>
      <c r="O264">
        <f>(I264*21)/100</f>
      </c>
      <c t="s">
        <v>16</v>
      </c>
    </row>
    <row r="265" spans="1:5" ht="12.75">
      <c r="A265" s="28" t="s">
        <v>43</v>
      </c>
      <c r="E265" s="29" t="s">
        <v>444</v>
      </c>
    </row>
    <row r="266" spans="1:5" ht="12.75">
      <c r="A266" s="30" t="s">
        <v>45</v>
      </c>
      <c r="E266" s="31" t="s">
        <v>445</v>
      </c>
    </row>
    <row r="267" spans="1:5" ht="51">
      <c r="A267" t="s">
        <v>46</v>
      </c>
      <c r="E267" s="29" t="s">
        <v>430</v>
      </c>
    </row>
    <row r="268" spans="1:16" ht="12.75">
      <c r="A268" s="18" t="s">
        <v>38</v>
      </c>
      <c s="23" t="s">
        <v>446</v>
      </c>
      <c s="23" t="s">
        <v>447</v>
      </c>
      <c s="18" t="s">
        <v>40</v>
      </c>
      <c s="24" t="s">
        <v>448</v>
      </c>
      <c s="25" t="s">
        <v>188</v>
      </c>
      <c s="26">
        <v>1125.68</v>
      </c>
      <c s="27">
        <v>0</v>
      </c>
      <c s="27">
        <f>ROUND(ROUND(H268,2)*ROUND(G268,3),2)</f>
      </c>
      <c r="O268">
        <f>(I268*21)/100</f>
      </c>
      <c t="s">
        <v>16</v>
      </c>
    </row>
    <row r="269" spans="1:5" ht="12.75">
      <c r="A269" s="28" t="s">
        <v>43</v>
      </c>
      <c r="E269" s="29" t="s">
        <v>449</v>
      </c>
    </row>
    <row r="270" spans="1:5" ht="51">
      <c r="A270" s="30" t="s">
        <v>45</v>
      </c>
      <c r="E270" s="31" t="s">
        <v>399</v>
      </c>
    </row>
    <row r="271" spans="1:5" ht="51">
      <c r="A271" t="s">
        <v>46</v>
      </c>
      <c r="E271" s="29" t="s">
        <v>430</v>
      </c>
    </row>
    <row r="272" spans="1:18" ht="12.75" customHeight="1">
      <c r="A272" s="5" t="s">
        <v>36</v>
      </c>
      <c s="5"/>
      <c s="35" t="s">
        <v>33</v>
      </c>
      <c s="5"/>
      <c s="21" t="s">
        <v>88</v>
      </c>
      <c s="5"/>
      <c s="5"/>
      <c s="5"/>
      <c s="36">
        <f>0+Q272</f>
      </c>
      <c r="O272">
        <f>0+R272</f>
      </c>
      <c r="Q272">
        <f>0+I273+I277+I281+I285+I289+I293+I297+I301+I305+I309+I313+I317+I321+I325+I329+I333+I337+I341+I345+I349+I353+I357+I361+I365+I369+I373+I377</f>
      </c>
      <c>
        <f>0+O273+O277+O281+O285+O289+O293+O297+O301+O305+O309+O313+O317+O321+O325+O329+O333+O337+O341+O345+O349+O353+O357+O361+O365+O369+O373+O377</f>
      </c>
    </row>
    <row r="273" spans="1:16" ht="25.5">
      <c r="A273" s="18" t="s">
        <v>38</v>
      </c>
      <c s="23" t="s">
        <v>450</v>
      </c>
      <c s="23" t="s">
        <v>451</v>
      </c>
      <c s="18" t="s">
        <v>40</v>
      </c>
      <c s="24" t="s">
        <v>452</v>
      </c>
      <c s="25" t="s">
        <v>145</v>
      </c>
      <c s="26">
        <v>128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12.75">
      <c r="A274" s="28" t="s">
        <v>43</v>
      </c>
      <c r="E274" s="29" t="s">
        <v>453</v>
      </c>
    </row>
    <row r="275" spans="1:5" ht="12.75">
      <c r="A275" s="30" t="s">
        <v>45</v>
      </c>
      <c r="E275" s="31" t="s">
        <v>454</v>
      </c>
    </row>
    <row r="276" spans="1:5" ht="127.5">
      <c r="A276" t="s">
        <v>46</v>
      </c>
      <c r="E276" s="29" t="s">
        <v>455</v>
      </c>
    </row>
    <row r="277" spans="1:16" ht="12.75">
      <c r="A277" s="18" t="s">
        <v>38</v>
      </c>
      <c s="23" t="s">
        <v>456</v>
      </c>
      <c s="23" t="s">
        <v>457</v>
      </c>
      <c s="18" t="s">
        <v>40</v>
      </c>
      <c s="24" t="s">
        <v>458</v>
      </c>
      <c s="25" t="s">
        <v>145</v>
      </c>
      <c s="26">
        <v>128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12.75">
      <c r="A278" s="28" t="s">
        <v>43</v>
      </c>
      <c r="E278" s="29" t="s">
        <v>459</v>
      </c>
    </row>
    <row r="279" spans="1:5" ht="12.75">
      <c r="A279" s="30" t="s">
        <v>45</v>
      </c>
      <c r="E279" s="31" t="s">
        <v>460</v>
      </c>
    </row>
    <row r="280" spans="1:5" ht="114.75">
      <c r="A280" t="s">
        <v>46</v>
      </c>
      <c r="E280" s="29" t="s">
        <v>461</v>
      </c>
    </row>
    <row r="281" spans="1:16" ht="25.5">
      <c r="A281" s="18" t="s">
        <v>38</v>
      </c>
      <c s="23" t="s">
        <v>462</v>
      </c>
      <c s="23" t="s">
        <v>463</v>
      </c>
      <c s="18" t="s">
        <v>40</v>
      </c>
      <c s="24" t="s">
        <v>464</v>
      </c>
      <c s="25" t="s">
        <v>125</v>
      </c>
      <c s="26">
        <v>8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12.75">
      <c r="A282" s="28" t="s">
        <v>43</v>
      </c>
      <c r="E282" s="29" t="s">
        <v>465</v>
      </c>
    </row>
    <row r="283" spans="1:5" ht="12.75">
      <c r="A283" s="30" t="s">
        <v>45</v>
      </c>
      <c r="E283" s="31" t="s">
        <v>40</v>
      </c>
    </row>
    <row r="284" spans="1:5" ht="51">
      <c r="A284" t="s">
        <v>46</v>
      </c>
      <c r="E284" s="29" t="s">
        <v>466</v>
      </c>
    </row>
    <row r="285" spans="1:16" ht="12.75">
      <c r="A285" s="18" t="s">
        <v>38</v>
      </c>
      <c s="23" t="s">
        <v>467</v>
      </c>
      <c s="23" t="s">
        <v>468</v>
      </c>
      <c s="18" t="s">
        <v>40</v>
      </c>
      <c s="24" t="s">
        <v>469</v>
      </c>
      <c s="25" t="s">
        <v>125</v>
      </c>
      <c s="26">
        <v>50</v>
      </c>
      <c s="27">
        <v>0</v>
      </c>
      <c s="27">
        <f>ROUND(ROUND(H285,2)*ROUND(G285,3),2)</f>
      </c>
      <c r="O285">
        <f>(I285*21)/100</f>
      </c>
      <c t="s">
        <v>16</v>
      </c>
    </row>
    <row r="286" spans="1:5" ht="12.75">
      <c r="A286" s="28" t="s">
        <v>43</v>
      </c>
      <c r="E286" s="29" t="s">
        <v>470</v>
      </c>
    </row>
    <row r="287" spans="1:5" ht="12.75">
      <c r="A287" s="30" t="s">
        <v>45</v>
      </c>
      <c r="E287" s="31" t="s">
        <v>471</v>
      </c>
    </row>
    <row r="288" spans="1:5" ht="12.75">
      <c r="A288" t="s">
        <v>46</v>
      </c>
      <c r="E288" s="29" t="s">
        <v>472</v>
      </c>
    </row>
    <row r="289" spans="1:16" ht="12.75">
      <c r="A289" s="18" t="s">
        <v>38</v>
      </c>
      <c s="23" t="s">
        <v>473</v>
      </c>
      <c s="23" t="s">
        <v>474</v>
      </c>
      <c s="18" t="s">
        <v>40</v>
      </c>
      <c s="24" t="s">
        <v>475</v>
      </c>
      <c s="25" t="s">
        <v>125</v>
      </c>
      <c s="26">
        <v>2</v>
      </c>
      <c s="27">
        <v>0</v>
      </c>
      <c s="27">
        <f>ROUND(ROUND(H289,2)*ROUND(G289,3),2)</f>
      </c>
      <c r="O289">
        <f>(I289*21)/100</f>
      </c>
      <c t="s">
        <v>16</v>
      </c>
    </row>
    <row r="290" spans="1:5" ht="12.75">
      <c r="A290" s="28" t="s">
        <v>43</v>
      </c>
      <c r="E290" s="29" t="s">
        <v>476</v>
      </c>
    </row>
    <row r="291" spans="1:5" ht="12.75">
      <c r="A291" s="30" t="s">
        <v>45</v>
      </c>
      <c r="E291" s="31" t="s">
        <v>40</v>
      </c>
    </row>
    <row r="292" spans="1:5" ht="25.5">
      <c r="A292" t="s">
        <v>46</v>
      </c>
      <c r="E292" s="29" t="s">
        <v>477</v>
      </c>
    </row>
    <row r="293" spans="1:16" ht="12.75">
      <c r="A293" s="18" t="s">
        <v>38</v>
      </c>
      <c s="23" t="s">
        <v>478</v>
      </c>
      <c s="23" t="s">
        <v>479</v>
      </c>
      <c s="18" t="s">
        <v>40</v>
      </c>
      <c s="24" t="s">
        <v>480</v>
      </c>
      <c s="25" t="s">
        <v>188</v>
      </c>
      <c s="26">
        <v>75</v>
      </c>
      <c s="27">
        <v>0</v>
      </c>
      <c s="27">
        <f>ROUND(ROUND(H293,2)*ROUND(G293,3),2)</f>
      </c>
      <c r="O293">
        <f>(I293*21)/100</f>
      </c>
      <c t="s">
        <v>16</v>
      </c>
    </row>
    <row r="294" spans="1:5" ht="12.75">
      <c r="A294" s="28" t="s">
        <v>43</v>
      </c>
      <c r="E294" s="29" t="s">
        <v>481</v>
      </c>
    </row>
    <row r="295" spans="1:5" ht="38.25">
      <c r="A295" s="30" t="s">
        <v>45</v>
      </c>
      <c r="E295" s="31" t="s">
        <v>482</v>
      </c>
    </row>
    <row r="296" spans="1:5" ht="38.25">
      <c r="A296" t="s">
        <v>46</v>
      </c>
      <c r="E296" s="29" t="s">
        <v>483</v>
      </c>
    </row>
    <row r="297" spans="1:16" ht="12.75">
      <c r="A297" s="18" t="s">
        <v>38</v>
      </c>
      <c s="23" t="s">
        <v>484</v>
      </c>
      <c s="23" t="s">
        <v>485</v>
      </c>
      <c s="18" t="s">
        <v>40</v>
      </c>
      <c s="24" t="s">
        <v>486</v>
      </c>
      <c s="25" t="s">
        <v>145</v>
      </c>
      <c s="26">
        <v>20</v>
      </c>
      <c s="27">
        <v>0</v>
      </c>
      <c s="27">
        <f>ROUND(ROUND(H297,2)*ROUND(G297,3),2)</f>
      </c>
      <c r="O297">
        <f>(I297*21)/100</f>
      </c>
      <c t="s">
        <v>16</v>
      </c>
    </row>
    <row r="298" spans="1:5" ht="12.75">
      <c r="A298" s="28" t="s">
        <v>43</v>
      </c>
      <c r="E298" s="29" t="s">
        <v>487</v>
      </c>
    </row>
    <row r="299" spans="1:5" ht="12.75">
      <c r="A299" s="30" t="s">
        <v>45</v>
      </c>
      <c r="E299" s="31" t="s">
        <v>40</v>
      </c>
    </row>
    <row r="300" spans="1:5" ht="63.75">
      <c r="A300" t="s">
        <v>46</v>
      </c>
      <c r="E300" s="29" t="s">
        <v>488</v>
      </c>
    </row>
    <row r="301" spans="1:16" ht="12.75">
      <c r="A301" s="18" t="s">
        <v>38</v>
      </c>
      <c s="23" t="s">
        <v>489</v>
      </c>
      <c s="23" t="s">
        <v>490</v>
      </c>
      <c s="18" t="s">
        <v>40</v>
      </c>
      <c s="24" t="s">
        <v>491</v>
      </c>
      <c s="25" t="s">
        <v>145</v>
      </c>
      <c s="26">
        <v>20</v>
      </c>
      <c s="27">
        <v>0</v>
      </c>
      <c s="27">
        <f>ROUND(ROUND(H301,2)*ROUND(G301,3),2)</f>
      </c>
      <c r="O301">
        <f>(I301*21)/100</f>
      </c>
      <c t="s">
        <v>16</v>
      </c>
    </row>
    <row r="302" spans="1:5" ht="12.75">
      <c r="A302" s="28" t="s">
        <v>43</v>
      </c>
      <c r="E302" s="29" t="s">
        <v>492</v>
      </c>
    </row>
    <row r="303" spans="1:5" ht="12.75">
      <c r="A303" s="30" t="s">
        <v>45</v>
      </c>
      <c r="E303" s="31" t="s">
        <v>40</v>
      </c>
    </row>
    <row r="304" spans="1:5" ht="25.5">
      <c r="A304" t="s">
        <v>46</v>
      </c>
      <c r="E304" s="29" t="s">
        <v>493</v>
      </c>
    </row>
    <row r="305" spans="1:16" ht="12.75">
      <c r="A305" s="18" t="s">
        <v>38</v>
      </c>
      <c s="23" t="s">
        <v>494</v>
      </c>
      <c s="23" t="s">
        <v>495</v>
      </c>
      <c s="18" t="s">
        <v>40</v>
      </c>
      <c s="24" t="s">
        <v>496</v>
      </c>
      <c s="25" t="s">
        <v>497</v>
      </c>
      <c s="26">
        <v>2400</v>
      </c>
      <c s="27">
        <v>0</v>
      </c>
      <c s="27">
        <f>ROUND(ROUND(H305,2)*ROUND(G305,3),2)</f>
      </c>
      <c r="O305">
        <f>(I305*21)/100</f>
      </c>
      <c t="s">
        <v>16</v>
      </c>
    </row>
    <row r="306" spans="1:5" ht="12.75">
      <c r="A306" s="28" t="s">
        <v>43</v>
      </c>
      <c r="E306" s="29" t="s">
        <v>498</v>
      </c>
    </row>
    <row r="307" spans="1:5" ht="12.75">
      <c r="A307" s="30" t="s">
        <v>45</v>
      </c>
      <c r="E307" s="31" t="s">
        <v>499</v>
      </c>
    </row>
    <row r="308" spans="1:5" ht="25.5">
      <c r="A308" t="s">
        <v>46</v>
      </c>
      <c r="E308" s="29" t="s">
        <v>500</v>
      </c>
    </row>
    <row r="309" spans="1:16" ht="12.75">
      <c r="A309" s="18" t="s">
        <v>38</v>
      </c>
      <c s="23" t="s">
        <v>501</v>
      </c>
      <c s="23" t="s">
        <v>502</v>
      </c>
      <c s="18" t="s">
        <v>40</v>
      </c>
      <c s="24" t="s">
        <v>503</v>
      </c>
      <c s="25" t="s">
        <v>145</v>
      </c>
      <c s="26">
        <v>93.3</v>
      </c>
      <c s="27">
        <v>0</v>
      </c>
      <c s="27">
        <f>ROUND(ROUND(H309,2)*ROUND(G309,3),2)</f>
      </c>
      <c r="O309">
        <f>(I309*21)/100</f>
      </c>
      <c t="s">
        <v>16</v>
      </c>
    </row>
    <row r="310" spans="1:5" ht="12.75">
      <c r="A310" s="28" t="s">
        <v>43</v>
      </c>
      <c r="E310" s="29" t="s">
        <v>504</v>
      </c>
    </row>
    <row r="311" spans="1:5" ht="51">
      <c r="A311" s="30" t="s">
        <v>45</v>
      </c>
      <c r="E311" s="31" t="s">
        <v>505</v>
      </c>
    </row>
    <row r="312" spans="1:5" ht="51">
      <c r="A312" t="s">
        <v>46</v>
      </c>
      <c r="E312" s="29" t="s">
        <v>506</v>
      </c>
    </row>
    <row r="313" spans="1:16" ht="12.75">
      <c r="A313" s="18" t="s">
        <v>38</v>
      </c>
      <c s="23" t="s">
        <v>507</v>
      </c>
      <c s="23" t="s">
        <v>508</v>
      </c>
      <c s="18" t="s">
        <v>40</v>
      </c>
      <c s="24" t="s">
        <v>509</v>
      </c>
      <c s="25" t="s">
        <v>145</v>
      </c>
      <c s="26">
        <v>20</v>
      </c>
      <c s="27">
        <v>0</v>
      </c>
      <c s="27">
        <f>ROUND(ROUND(H313,2)*ROUND(G313,3),2)</f>
      </c>
      <c r="O313">
        <f>(I313*21)/100</f>
      </c>
      <c t="s">
        <v>16</v>
      </c>
    </row>
    <row r="314" spans="1:5" ht="12.75">
      <c r="A314" s="28" t="s">
        <v>43</v>
      </c>
      <c r="E314" s="29" t="s">
        <v>510</v>
      </c>
    </row>
    <row r="315" spans="1:5" ht="12.75">
      <c r="A315" s="30" t="s">
        <v>45</v>
      </c>
      <c r="E315" s="31" t="s">
        <v>511</v>
      </c>
    </row>
    <row r="316" spans="1:5" ht="51">
      <c r="A316" t="s">
        <v>46</v>
      </c>
      <c r="E316" s="29" t="s">
        <v>506</v>
      </c>
    </row>
    <row r="317" spans="1:16" ht="12.75">
      <c r="A317" s="18" t="s">
        <v>38</v>
      </c>
      <c s="23" t="s">
        <v>512</v>
      </c>
      <c s="23" t="s">
        <v>513</v>
      </c>
      <c s="18" t="s">
        <v>40</v>
      </c>
      <c s="24" t="s">
        <v>514</v>
      </c>
      <c s="25" t="s">
        <v>145</v>
      </c>
      <c s="26">
        <v>15.6</v>
      </c>
      <c s="27">
        <v>0</v>
      </c>
      <c s="27">
        <f>ROUND(ROUND(H317,2)*ROUND(G317,3),2)</f>
      </c>
      <c r="O317">
        <f>(I317*21)/100</f>
      </c>
      <c t="s">
        <v>16</v>
      </c>
    </row>
    <row r="318" spans="1:5" ht="12.75">
      <c r="A318" s="28" t="s">
        <v>43</v>
      </c>
      <c r="E318" s="29" t="s">
        <v>515</v>
      </c>
    </row>
    <row r="319" spans="1:5" ht="12.75">
      <c r="A319" s="30" t="s">
        <v>45</v>
      </c>
      <c r="E319" s="31" t="s">
        <v>516</v>
      </c>
    </row>
    <row r="320" spans="1:5" ht="25.5">
      <c r="A320" t="s">
        <v>46</v>
      </c>
      <c r="E320" s="29" t="s">
        <v>517</v>
      </c>
    </row>
    <row r="321" spans="1:16" ht="12.75">
      <c r="A321" s="18" t="s">
        <v>38</v>
      </c>
      <c s="23" t="s">
        <v>518</v>
      </c>
      <c s="23" t="s">
        <v>519</v>
      </c>
      <c s="18" t="s">
        <v>40</v>
      </c>
      <c s="24" t="s">
        <v>520</v>
      </c>
      <c s="25" t="s">
        <v>145</v>
      </c>
      <c s="26">
        <v>9.5</v>
      </c>
      <c s="27">
        <v>0</v>
      </c>
      <c s="27">
        <f>ROUND(ROUND(H321,2)*ROUND(G321,3),2)</f>
      </c>
      <c r="O321">
        <f>(I321*21)/100</f>
      </c>
      <c t="s">
        <v>16</v>
      </c>
    </row>
    <row r="322" spans="1:5" ht="12.75">
      <c r="A322" s="28" t="s">
        <v>43</v>
      </c>
      <c r="E322" s="29" t="s">
        <v>521</v>
      </c>
    </row>
    <row r="323" spans="1:5" ht="12.75">
      <c r="A323" s="30" t="s">
        <v>45</v>
      </c>
      <c r="E323" s="31" t="s">
        <v>522</v>
      </c>
    </row>
    <row r="324" spans="1:5" ht="25.5">
      <c r="A324" t="s">
        <v>46</v>
      </c>
      <c r="E324" s="29" t="s">
        <v>523</v>
      </c>
    </row>
    <row r="325" spans="1:16" ht="12.75">
      <c r="A325" s="18" t="s">
        <v>38</v>
      </c>
      <c s="23" t="s">
        <v>524</v>
      </c>
      <c s="23" t="s">
        <v>525</v>
      </c>
      <c s="18" t="s">
        <v>40</v>
      </c>
      <c s="24" t="s">
        <v>526</v>
      </c>
      <c s="25" t="s">
        <v>188</v>
      </c>
      <c s="26">
        <v>5.664</v>
      </c>
      <c s="27">
        <v>0</v>
      </c>
      <c s="27">
        <f>ROUND(ROUND(H325,2)*ROUND(G325,3),2)</f>
      </c>
      <c r="O325">
        <f>(I325*21)/100</f>
      </c>
      <c t="s">
        <v>16</v>
      </c>
    </row>
    <row r="326" spans="1:5" ht="25.5">
      <c r="A326" s="28" t="s">
        <v>43</v>
      </c>
      <c r="E326" s="29" t="s">
        <v>527</v>
      </c>
    </row>
    <row r="327" spans="1:5" ht="51">
      <c r="A327" s="30" t="s">
        <v>45</v>
      </c>
      <c r="E327" s="31" t="s">
        <v>528</v>
      </c>
    </row>
    <row r="328" spans="1:5" ht="25.5">
      <c r="A328" t="s">
        <v>46</v>
      </c>
      <c r="E328" s="29" t="s">
        <v>529</v>
      </c>
    </row>
    <row r="329" spans="1:16" ht="12.75">
      <c r="A329" s="18" t="s">
        <v>38</v>
      </c>
      <c s="23" t="s">
        <v>530</v>
      </c>
      <c s="23" t="s">
        <v>531</v>
      </c>
      <c s="18" t="s">
        <v>40</v>
      </c>
      <c s="24" t="s">
        <v>532</v>
      </c>
      <c s="25" t="s">
        <v>145</v>
      </c>
      <c s="26">
        <v>15.6</v>
      </c>
      <c s="27">
        <v>0</v>
      </c>
      <c s="27">
        <f>ROUND(ROUND(H329,2)*ROUND(G329,3),2)</f>
      </c>
      <c r="O329">
        <f>(I329*21)/100</f>
      </c>
      <c t="s">
        <v>16</v>
      </c>
    </row>
    <row r="330" spans="1:5" ht="12.75">
      <c r="A330" s="28" t="s">
        <v>43</v>
      </c>
      <c r="E330" s="29" t="s">
        <v>533</v>
      </c>
    </row>
    <row r="331" spans="1:5" ht="12.75">
      <c r="A331" s="30" t="s">
        <v>45</v>
      </c>
      <c r="E331" s="31" t="s">
        <v>516</v>
      </c>
    </row>
    <row r="332" spans="1:5" ht="38.25">
      <c r="A332" t="s">
        <v>46</v>
      </c>
      <c r="E332" s="29" t="s">
        <v>534</v>
      </c>
    </row>
    <row r="333" spans="1:16" ht="25.5">
      <c r="A333" s="18" t="s">
        <v>38</v>
      </c>
      <c s="23" t="s">
        <v>535</v>
      </c>
      <c s="23" t="s">
        <v>536</v>
      </c>
      <c s="18" t="s">
        <v>40</v>
      </c>
      <c s="24" t="s">
        <v>537</v>
      </c>
      <c s="25" t="s">
        <v>145</v>
      </c>
      <c s="26">
        <v>9.5</v>
      </c>
      <c s="27">
        <v>0</v>
      </c>
      <c s="27">
        <f>ROUND(ROUND(H333,2)*ROUND(G333,3),2)</f>
      </c>
      <c r="O333">
        <f>(I333*21)/100</f>
      </c>
      <c t="s">
        <v>16</v>
      </c>
    </row>
    <row r="334" spans="1:5" ht="12.75">
      <c r="A334" s="28" t="s">
        <v>43</v>
      </c>
      <c r="E334" s="29" t="s">
        <v>538</v>
      </c>
    </row>
    <row r="335" spans="1:5" ht="12.75">
      <c r="A335" s="30" t="s">
        <v>45</v>
      </c>
      <c r="E335" s="31" t="s">
        <v>522</v>
      </c>
    </row>
    <row r="336" spans="1:5" ht="38.25">
      <c r="A336" t="s">
        <v>46</v>
      </c>
      <c r="E336" s="29" t="s">
        <v>534</v>
      </c>
    </row>
    <row r="337" spans="1:16" ht="25.5">
      <c r="A337" s="18" t="s">
        <v>38</v>
      </c>
      <c s="23" t="s">
        <v>539</v>
      </c>
      <c s="23" t="s">
        <v>540</v>
      </c>
      <c s="18" t="s">
        <v>40</v>
      </c>
      <c s="24" t="s">
        <v>541</v>
      </c>
      <c s="25" t="s">
        <v>145</v>
      </c>
      <c s="26">
        <v>23.2</v>
      </c>
      <c s="27">
        <v>0</v>
      </c>
      <c s="27">
        <f>ROUND(ROUND(H337,2)*ROUND(G337,3),2)</f>
      </c>
      <c r="O337">
        <f>(I337*21)/100</f>
      </c>
      <c t="s">
        <v>16</v>
      </c>
    </row>
    <row r="338" spans="1:5" ht="12.75">
      <c r="A338" s="28" t="s">
        <v>43</v>
      </c>
      <c r="E338" s="29" t="s">
        <v>542</v>
      </c>
    </row>
    <row r="339" spans="1:5" ht="12.75">
      <c r="A339" s="30" t="s">
        <v>45</v>
      </c>
      <c r="E339" s="31" t="s">
        <v>410</v>
      </c>
    </row>
    <row r="340" spans="1:5" ht="38.25">
      <c r="A340" t="s">
        <v>46</v>
      </c>
      <c r="E340" s="29" t="s">
        <v>534</v>
      </c>
    </row>
    <row r="341" spans="1:16" ht="25.5">
      <c r="A341" s="18" t="s">
        <v>38</v>
      </c>
      <c s="23" t="s">
        <v>543</v>
      </c>
      <c s="23" t="s">
        <v>544</v>
      </c>
      <c s="18" t="s">
        <v>40</v>
      </c>
      <c s="24" t="s">
        <v>545</v>
      </c>
      <c s="25" t="s">
        <v>145</v>
      </c>
      <c s="26">
        <v>4.8</v>
      </c>
      <c s="27">
        <v>0</v>
      </c>
      <c s="27">
        <f>ROUND(ROUND(H341,2)*ROUND(G341,3),2)</f>
      </c>
      <c r="O341">
        <f>(I341*21)/100</f>
      </c>
      <c t="s">
        <v>16</v>
      </c>
    </row>
    <row r="342" spans="1:5" ht="12.75">
      <c r="A342" s="28" t="s">
        <v>43</v>
      </c>
      <c r="E342" s="29" t="s">
        <v>546</v>
      </c>
    </row>
    <row r="343" spans="1:5" ht="12.75">
      <c r="A343" s="30" t="s">
        <v>45</v>
      </c>
      <c r="E343" s="31" t="s">
        <v>547</v>
      </c>
    </row>
    <row r="344" spans="1:5" ht="38.25">
      <c r="A344" t="s">
        <v>46</v>
      </c>
      <c r="E344" s="29" t="s">
        <v>534</v>
      </c>
    </row>
    <row r="345" spans="1:16" ht="12.75">
      <c r="A345" s="18" t="s">
        <v>38</v>
      </c>
      <c s="23" t="s">
        <v>548</v>
      </c>
      <c s="23" t="s">
        <v>549</v>
      </c>
      <c s="18" t="s">
        <v>40</v>
      </c>
      <c s="24" t="s">
        <v>550</v>
      </c>
      <c s="25" t="s">
        <v>145</v>
      </c>
      <c s="26">
        <v>13.2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12.75">
      <c r="A346" s="28" t="s">
        <v>43</v>
      </c>
      <c r="E346" s="29" t="s">
        <v>551</v>
      </c>
    </row>
    <row r="347" spans="1:5" ht="12.75">
      <c r="A347" s="30" t="s">
        <v>45</v>
      </c>
      <c r="E347" s="31" t="s">
        <v>552</v>
      </c>
    </row>
    <row r="348" spans="1:5" ht="280.5">
      <c r="A348" t="s">
        <v>46</v>
      </c>
      <c r="E348" s="29" t="s">
        <v>553</v>
      </c>
    </row>
    <row r="349" spans="1:16" ht="12.75">
      <c r="A349" s="18" t="s">
        <v>38</v>
      </c>
      <c s="23" t="s">
        <v>554</v>
      </c>
      <c s="23" t="s">
        <v>555</v>
      </c>
      <c s="18" t="s">
        <v>40</v>
      </c>
      <c s="24" t="s">
        <v>556</v>
      </c>
      <c s="25" t="s">
        <v>125</v>
      </c>
      <c s="26">
        <v>16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557</v>
      </c>
    </row>
    <row r="351" spans="1:5" ht="12.75">
      <c r="A351" s="30" t="s">
        <v>45</v>
      </c>
      <c r="E351" s="31" t="s">
        <v>40</v>
      </c>
    </row>
    <row r="352" spans="1:5" ht="38.25">
      <c r="A352" t="s">
        <v>46</v>
      </c>
      <c r="E352" s="29" t="s">
        <v>558</v>
      </c>
    </row>
    <row r="353" spans="1:16" ht="12.75">
      <c r="A353" s="18" t="s">
        <v>38</v>
      </c>
      <c s="23" t="s">
        <v>559</v>
      </c>
      <c s="23" t="s">
        <v>560</v>
      </c>
      <c s="18" t="s">
        <v>40</v>
      </c>
      <c s="24" t="s">
        <v>561</v>
      </c>
      <c s="25" t="s">
        <v>188</v>
      </c>
      <c s="26">
        <v>1683.68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12.75">
      <c r="A354" s="28" t="s">
        <v>43</v>
      </c>
      <c r="E354" s="29" t="s">
        <v>562</v>
      </c>
    </row>
    <row r="355" spans="1:5" ht="63.75">
      <c r="A355" s="30" t="s">
        <v>45</v>
      </c>
      <c r="E355" s="31" t="s">
        <v>394</v>
      </c>
    </row>
    <row r="356" spans="1:5" ht="25.5">
      <c r="A356" t="s">
        <v>46</v>
      </c>
      <c r="E356" s="29" t="s">
        <v>563</v>
      </c>
    </row>
    <row r="357" spans="1:16" ht="12.75">
      <c r="A357" s="18" t="s">
        <v>38</v>
      </c>
      <c s="23" t="s">
        <v>564</v>
      </c>
      <c s="23" t="s">
        <v>565</v>
      </c>
      <c s="18" t="s">
        <v>40</v>
      </c>
      <c s="24" t="s">
        <v>566</v>
      </c>
      <c s="25" t="s">
        <v>188</v>
      </c>
      <c s="26">
        <v>354.8</v>
      </c>
      <c s="27">
        <v>0</v>
      </c>
      <c s="27">
        <f>ROUND(ROUND(H357,2)*ROUND(G357,3),2)</f>
      </c>
      <c r="O357">
        <f>(I357*21)/100</f>
      </c>
      <c t="s">
        <v>16</v>
      </c>
    </row>
    <row r="358" spans="1:5" ht="25.5">
      <c r="A358" s="28" t="s">
        <v>43</v>
      </c>
      <c r="E358" s="29" t="s">
        <v>567</v>
      </c>
    </row>
    <row r="359" spans="1:5" ht="38.25">
      <c r="A359" s="30" t="s">
        <v>45</v>
      </c>
      <c r="E359" s="31" t="s">
        <v>568</v>
      </c>
    </row>
    <row r="360" spans="1:5" ht="25.5">
      <c r="A360" t="s">
        <v>46</v>
      </c>
      <c r="E360" s="29" t="s">
        <v>563</v>
      </c>
    </row>
    <row r="361" spans="1:16" ht="12.75">
      <c r="A361" s="18" t="s">
        <v>38</v>
      </c>
      <c s="23" t="s">
        <v>569</v>
      </c>
      <c s="23" t="s">
        <v>570</v>
      </c>
      <c s="18" t="s">
        <v>40</v>
      </c>
      <c s="24" t="s">
        <v>571</v>
      </c>
      <c s="25" t="s">
        <v>114</v>
      </c>
      <c s="26">
        <v>2.833</v>
      </c>
      <c s="27">
        <v>0</v>
      </c>
      <c s="27">
        <f>ROUND(ROUND(H361,2)*ROUND(G361,3),2)</f>
      </c>
      <c r="O361">
        <f>(I361*21)/100</f>
      </c>
      <c t="s">
        <v>16</v>
      </c>
    </row>
    <row r="362" spans="1:5" ht="38.25">
      <c r="A362" s="28" t="s">
        <v>43</v>
      </c>
      <c r="E362" s="29" t="s">
        <v>572</v>
      </c>
    </row>
    <row r="363" spans="1:5" ht="12.75">
      <c r="A363" s="30" t="s">
        <v>45</v>
      </c>
      <c r="E363" s="31" t="s">
        <v>292</v>
      </c>
    </row>
    <row r="364" spans="1:5" ht="76.5">
      <c r="A364" t="s">
        <v>46</v>
      </c>
      <c r="E364" s="29" t="s">
        <v>573</v>
      </c>
    </row>
    <row r="365" spans="1:16" ht="12.75">
      <c r="A365" s="18" t="s">
        <v>38</v>
      </c>
      <c s="23" t="s">
        <v>574</v>
      </c>
      <c s="23" t="s">
        <v>575</v>
      </c>
      <c s="18" t="s">
        <v>60</v>
      </c>
      <c s="24" t="s">
        <v>576</v>
      </c>
      <c s="25" t="s">
        <v>114</v>
      </c>
      <c s="26">
        <v>43.276</v>
      </c>
      <c s="27">
        <v>0</v>
      </c>
      <c s="27">
        <f>ROUND(ROUND(H365,2)*ROUND(G365,3),2)</f>
      </c>
      <c r="O365">
        <f>(I365*21)/100</f>
      </c>
      <c t="s">
        <v>16</v>
      </c>
    </row>
    <row r="366" spans="1:5" ht="25.5">
      <c r="A366" s="28" t="s">
        <v>43</v>
      </c>
      <c r="E366" s="29" t="s">
        <v>577</v>
      </c>
    </row>
    <row r="367" spans="1:5" ht="12.75">
      <c r="A367" s="30" t="s">
        <v>45</v>
      </c>
      <c r="E367" s="31" t="s">
        <v>578</v>
      </c>
    </row>
    <row r="368" spans="1:5" ht="76.5">
      <c r="A368" t="s">
        <v>46</v>
      </c>
      <c r="E368" s="29" t="s">
        <v>573</v>
      </c>
    </row>
    <row r="369" spans="1:16" ht="12.75">
      <c r="A369" s="18" t="s">
        <v>38</v>
      </c>
      <c s="23" t="s">
        <v>579</v>
      </c>
      <c s="23" t="s">
        <v>580</v>
      </c>
      <c s="18" t="s">
        <v>40</v>
      </c>
      <c s="24" t="s">
        <v>581</v>
      </c>
      <c s="25" t="s">
        <v>100</v>
      </c>
      <c s="26">
        <v>4.96</v>
      </c>
      <c s="27">
        <v>0</v>
      </c>
      <c s="27">
        <f>ROUND(ROUND(H369,2)*ROUND(G369,3),2)</f>
      </c>
      <c r="O369">
        <f>(I369*21)/100</f>
      </c>
      <c t="s">
        <v>16</v>
      </c>
    </row>
    <row r="370" spans="1:5" ht="12.75">
      <c r="A370" s="28" t="s">
        <v>43</v>
      </c>
      <c r="E370" s="29" t="s">
        <v>582</v>
      </c>
    </row>
    <row r="371" spans="1:5" ht="12.75">
      <c r="A371" s="30" t="s">
        <v>45</v>
      </c>
      <c r="E371" s="31" t="s">
        <v>583</v>
      </c>
    </row>
    <row r="372" spans="1:5" ht="51">
      <c r="A372" t="s">
        <v>46</v>
      </c>
      <c r="E372" s="29" t="s">
        <v>584</v>
      </c>
    </row>
    <row r="373" spans="1:16" ht="12.75">
      <c r="A373" s="18" t="s">
        <v>38</v>
      </c>
      <c s="23" t="s">
        <v>585</v>
      </c>
      <c s="23" t="s">
        <v>586</v>
      </c>
      <c s="18" t="s">
        <v>40</v>
      </c>
      <c s="24" t="s">
        <v>587</v>
      </c>
      <c s="25" t="s">
        <v>114</v>
      </c>
      <c s="26">
        <v>43.4</v>
      </c>
      <c s="27">
        <v>0</v>
      </c>
      <c s="27">
        <f>ROUND(ROUND(H373,2)*ROUND(G373,3),2)</f>
      </c>
      <c r="O373">
        <f>(I373*21)/100</f>
      </c>
      <c t="s">
        <v>16</v>
      </c>
    </row>
    <row r="374" spans="1:5" ht="12.75">
      <c r="A374" s="28" t="s">
        <v>43</v>
      </c>
      <c r="E374" s="29" t="s">
        <v>588</v>
      </c>
    </row>
    <row r="375" spans="1:5" ht="12.75">
      <c r="A375" s="30" t="s">
        <v>45</v>
      </c>
      <c r="E375" s="31" t="s">
        <v>589</v>
      </c>
    </row>
    <row r="376" spans="1:5" ht="114.75">
      <c r="A376" t="s">
        <v>46</v>
      </c>
      <c r="E376" s="29" t="s">
        <v>590</v>
      </c>
    </row>
    <row r="377" spans="1:16" ht="12.75">
      <c r="A377" s="18" t="s">
        <v>38</v>
      </c>
      <c s="23" t="s">
        <v>591</v>
      </c>
      <c s="23" t="s">
        <v>592</v>
      </c>
      <c s="18" t="s">
        <v>40</v>
      </c>
      <c s="24" t="s">
        <v>593</v>
      </c>
      <c s="25" t="s">
        <v>188</v>
      </c>
      <c s="26">
        <v>558</v>
      </c>
      <c s="27">
        <v>0</v>
      </c>
      <c s="27">
        <f>ROUND(ROUND(H377,2)*ROUND(G377,3),2)</f>
      </c>
      <c r="O377">
        <f>(I377*21)/100</f>
      </c>
      <c t="s">
        <v>16</v>
      </c>
    </row>
    <row r="378" spans="1:5" ht="25.5">
      <c r="A378" s="28" t="s">
        <v>43</v>
      </c>
      <c r="E378" s="29" t="s">
        <v>594</v>
      </c>
    </row>
    <row r="379" spans="1:5" ht="12.75">
      <c r="A379" s="30" t="s">
        <v>45</v>
      </c>
      <c r="E379" s="31" t="s">
        <v>595</v>
      </c>
    </row>
    <row r="380" spans="1:5" ht="114.75">
      <c r="A380" t="s">
        <v>46</v>
      </c>
      <c r="E380" s="29" t="s">
        <v>590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